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אגף תכנון בקרה רכש ופרויקטים - 1.2.2018\2019\מכרזים והתקשרויות\הביאנלה\מכרז חדש - 2020\לפרסום\"/>
    </mc:Choice>
  </mc:AlternateContent>
  <bookViews>
    <workbookView xWindow="0" yWindow="0" windowWidth="28800" windowHeight="11190" tabRatio="577" activeTab="1"/>
  </bookViews>
  <sheets>
    <sheet name="תנאי סף" sheetId="9" r:id="rId1"/>
    <sheet name="איכות - כולל ראיון" sheetId="8" r:id="rId2"/>
    <sheet name="איכות - ללא ראיון" sheetId="13" r:id="rId3"/>
    <sheet name="איכות - מפורט" sheetId="14" r:id="rId4"/>
    <sheet name="איכות - ראיון" sheetId="11" r:id="rId5"/>
  </sheets>
  <definedNames>
    <definedName name="_Ref179538436" localSheetId="0">'תנאי סף'!$B$33</definedName>
    <definedName name="_Ref279400663" localSheetId="0">'תנאי סף'!$B$27</definedName>
    <definedName name="_Ref297228419" localSheetId="0">'תנאי סף'!$B$16</definedName>
    <definedName name="_Ref297537502" localSheetId="0">'תנאי סף'!$B$34</definedName>
    <definedName name="_Ref370930661" localSheetId="0">'תנאי סף'!$B$9</definedName>
    <definedName name="_Ref373241086" localSheetId="0">'תנאי סף'!$B$14</definedName>
    <definedName name="_Ref386472705" localSheetId="0">'תנאי סף'!$B$28</definedName>
    <definedName name="_Ref397199965" localSheetId="0">'תנאי סף'!$B$10</definedName>
    <definedName name="_Ref501552509" localSheetId="0">'תנאי סף'!$B$18</definedName>
    <definedName name="_Ref530050792" localSheetId="0">'תנאי סף'!$B$16</definedName>
  </definedNames>
  <calcPr calcId="162913"/>
</workbook>
</file>

<file path=xl/calcChain.xml><?xml version="1.0" encoding="utf-8"?>
<calcChain xmlns="http://schemas.openxmlformats.org/spreadsheetml/2006/main">
  <c r="G10" i="13" l="1"/>
  <c r="I10" i="13"/>
  <c r="I9" i="13"/>
  <c r="G10" i="11"/>
  <c r="E10" i="11"/>
  <c r="C10" i="11"/>
  <c r="B10" i="11"/>
  <c r="J12" i="14"/>
  <c r="G12" i="14"/>
  <c r="J25" i="14"/>
  <c r="G25" i="14"/>
  <c r="L32" i="14"/>
  <c r="I11" i="8" s="1"/>
  <c r="L31" i="14"/>
  <c r="L30" i="14"/>
  <c r="L29" i="14"/>
  <c r="I8" i="13" s="1"/>
  <c r="L28" i="14"/>
  <c r="I7" i="13" s="1"/>
  <c r="I32" i="14"/>
  <c r="G11" i="8" s="1"/>
  <c r="I31" i="14"/>
  <c r="G10" i="8" s="1"/>
  <c r="I30" i="14"/>
  <c r="I29" i="14"/>
  <c r="G8" i="13" s="1"/>
  <c r="I28" i="14"/>
  <c r="G7" i="8" s="1"/>
  <c r="F32" i="14"/>
  <c r="E11" i="13" s="1"/>
  <c r="F31" i="14"/>
  <c r="E10" i="13" s="1"/>
  <c r="F30" i="14"/>
  <c r="E9" i="13" s="1"/>
  <c r="F29" i="14"/>
  <c r="F28" i="14"/>
  <c r="E7" i="8" s="1"/>
  <c r="D25" i="14"/>
  <c r="L21" i="14"/>
  <c r="L20" i="14"/>
  <c r="L19" i="14"/>
  <c r="L18" i="14"/>
  <c r="L17" i="14"/>
  <c r="L16" i="14"/>
  <c r="L15" i="14"/>
  <c r="I21" i="14"/>
  <c r="I20" i="14"/>
  <c r="I19" i="14"/>
  <c r="I18" i="14"/>
  <c r="I17" i="14"/>
  <c r="I16" i="14"/>
  <c r="I15" i="14"/>
  <c r="F21" i="14"/>
  <c r="F20" i="14"/>
  <c r="F19" i="14"/>
  <c r="F18" i="14"/>
  <c r="F17" i="14"/>
  <c r="F16" i="14"/>
  <c r="F15" i="14"/>
  <c r="O8" i="14"/>
  <c r="O7" i="14"/>
  <c r="O6" i="14"/>
  <c r="O5" i="14"/>
  <c r="O4" i="14"/>
  <c r="K8" i="14"/>
  <c r="K7" i="14"/>
  <c r="K6" i="14"/>
  <c r="K5" i="14"/>
  <c r="K4" i="14"/>
  <c r="G8" i="14"/>
  <c r="G7" i="14"/>
  <c r="G6" i="14"/>
  <c r="G5" i="14"/>
  <c r="G4" i="14"/>
  <c r="L2" i="14"/>
  <c r="H2" i="14"/>
  <c r="D2" i="14"/>
  <c r="D12" i="14"/>
  <c r="C11" i="13"/>
  <c r="G11" i="13" s="1"/>
  <c r="C10" i="13"/>
  <c r="C9" i="13"/>
  <c r="C8" i="13"/>
  <c r="C7" i="13"/>
  <c r="C12" i="13" s="1"/>
  <c r="H2" i="13"/>
  <c r="F2" i="13"/>
  <c r="D2" i="13"/>
  <c r="C11" i="8"/>
  <c r="C10" i="8"/>
  <c r="I10" i="8" s="1"/>
  <c r="C9" i="8"/>
  <c r="I9" i="8" s="1"/>
  <c r="C8" i="8"/>
  <c r="I8" i="8" s="1"/>
  <c r="C7" i="8"/>
  <c r="E1" i="9"/>
  <c r="F1" i="9" s="1"/>
  <c r="C13" i="8" l="1"/>
  <c r="I7" i="8"/>
  <c r="E7" i="13"/>
  <c r="G9" i="8"/>
  <c r="E10" i="8"/>
  <c r="G8" i="8"/>
  <c r="G7" i="13"/>
  <c r="E11" i="8"/>
  <c r="I11" i="13"/>
  <c r="E8" i="13"/>
  <c r="G9" i="13"/>
  <c r="E8" i="8"/>
  <c r="E9" i="8"/>
  <c r="D9" i="14"/>
  <c r="G22" i="14"/>
  <c r="J22" i="14"/>
  <c r="L9" i="14"/>
  <c r="H9" i="14"/>
  <c r="G4" i="13" s="1"/>
  <c r="D22" i="14"/>
  <c r="G5" i="8" l="1"/>
  <c r="G5" i="13"/>
  <c r="F12" i="13" s="1"/>
  <c r="F13" i="13" s="1"/>
  <c r="I5" i="8"/>
  <c r="I5" i="13"/>
  <c r="I4" i="8"/>
  <c r="I4" i="13"/>
  <c r="G4" i="8"/>
  <c r="E4" i="8"/>
  <c r="E4" i="13"/>
  <c r="E5" i="13"/>
  <c r="E5" i="8"/>
  <c r="H12" i="13" l="1"/>
  <c r="H13" i="13" s="1"/>
  <c r="D12" i="13"/>
  <c r="D13" i="13" s="1"/>
  <c r="I12" i="8"/>
  <c r="G12" i="8"/>
  <c r="E12" i="8"/>
  <c r="G3" i="11" l="1"/>
  <c r="E3" i="11"/>
  <c r="C3" i="11"/>
  <c r="G2" i="11"/>
  <c r="E2" i="11"/>
  <c r="C2" i="11"/>
  <c r="D13" i="8" l="1"/>
  <c r="D2" i="8"/>
  <c r="D14" i="8" l="1"/>
  <c r="H2" i="8" l="1"/>
  <c r="F2" i="8"/>
  <c r="H13" i="8" l="1"/>
  <c r="F13" i="8"/>
  <c r="F14" i="8" l="1"/>
  <c r="H14" i="8" l="1"/>
</calcChain>
</file>

<file path=xl/sharedStrings.xml><?xml version="1.0" encoding="utf-8"?>
<sst xmlns="http://schemas.openxmlformats.org/spreadsheetml/2006/main" count="255" uniqueCount="126">
  <si>
    <t>משקל בציון האיכות</t>
  </si>
  <si>
    <t>ציון כולל לפרמטר</t>
  </si>
  <si>
    <t>סה"כ ציון איכות</t>
  </si>
  <si>
    <t>נימוק / ציון גלם</t>
  </si>
  <si>
    <t>מס' סעיף:</t>
  </si>
  <si>
    <t>קריטריון:</t>
  </si>
  <si>
    <t>מס"ד:</t>
  </si>
  <si>
    <t>שם המציע:</t>
  </si>
  <si>
    <t>מעבר סף איכות</t>
  </si>
  <si>
    <t>תיאור התנאי</t>
  </si>
  <si>
    <t>ח.פ.</t>
  </si>
  <si>
    <t>איש הקשר:</t>
  </si>
  <si>
    <t>טלפון:</t>
  </si>
  <si>
    <t>כתובת דוא"ל:</t>
  </si>
  <si>
    <t>תנאי סף מנהליים</t>
  </si>
  <si>
    <t>מס' סידורי</t>
  </si>
  <si>
    <t>מסמכים נדרשים ותנאי מסירת ההצעה</t>
  </si>
  <si>
    <t>המציע הינו גוף משפטי מאוגד הרשום ברשם רשמי בישראל, או עוסק מורשה.</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</si>
  <si>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</si>
  <si>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תצהיר בדבר היעדר הרשעות לפי חוק עובדים זרים וחוק שכר מינימום חתום ע"י עו"ד (נספח ב'3).</t>
  </si>
  <si>
    <t>התחייבות ואישור המציע לקיום החקיקה בתחום העסקת עובדים חתומה ע"י עו"ד (נספח ב'4).</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</si>
  <si>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</si>
  <si>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ציון</t>
  </si>
  <si>
    <t>נימוק</t>
  </si>
  <si>
    <t>ציון כולל</t>
  </si>
  <si>
    <t>ראה גיליון "איכות - ראיון"</t>
  </si>
  <si>
    <t>משקל בציון הראיון</t>
  </si>
  <si>
    <t>פרמטר משנה</t>
  </si>
  <si>
    <t>8.1</t>
  </si>
  <si>
    <t>המציע עומד בדרישות תקנה 6(א) לתקנות חובת המכרזים, התשנ"ג-1993 ובכלל זה מחזיק בכל האישורים הנדרשים לפי חוק עסקאות גופים ציבוריים, התשל"ו- 1976 (אכיפת ניהול חשבונות ותשלום חובות מס), כשהם תקפים.</t>
  </si>
  <si>
    <t>8.2</t>
  </si>
  <si>
    <t>8.3</t>
  </si>
  <si>
    <t>8.4</t>
  </si>
  <si>
    <t>8.5</t>
  </si>
  <si>
    <t>8.6</t>
  </si>
  <si>
    <t>המציע הינו בעל מחזור כספי שנתי של לפחות 1,500,000 ₪ (כולל מע"מ) לשנה, בכל אחת מהשנים 2015, 2016 ו-2017.</t>
  </si>
  <si>
    <t>8.7</t>
  </si>
  <si>
    <t>8.7.1</t>
  </si>
  <si>
    <t>8.7.2</t>
  </si>
  <si>
    <t>8.7.3</t>
  </si>
  <si>
    <t>תנאי סף מקצועיים למפיק מטעם המציע</t>
  </si>
  <si>
    <t>9</t>
  </si>
  <si>
    <r>
      <rPr>
        <sz val="12"/>
        <color theme="1"/>
        <rFont val="David"/>
        <family val="2"/>
      </rPr>
      <t>חוברת הצעה מלאה וחתומה כנדרש בסעיף ‎</t>
    </r>
    <r>
      <rPr>
        <sz val="11"/>
        <color theme="1"/>
        <rFont val="Calibri"/>
        <family val="2"/>
      </rPr>
      <t>10</t>
    </r>
    <r>
      <rPr>
        <sz val="12"/>
        <color theme="1"/>
        <rFont val="David"/>
        <family val="2"/>
      </rPr>
      <t xml:space="preserve"> להלן.</t>
    </r>
  </si>
  <si>
    <t>9.1</t>
  </si>
  <si>
    <t>מסמכים מנהליים</t>
  </si>
  <si>
    <t>9.1.1</t>
  </si>
  <si>
    <t>9.1.2</t>
  </si>
  <si>
    <t>9.1.4</t>
  </si>
  <si>
    <t>9.1.3</t>
  </si>
  <si>
    <t>9.1.5</t>
  </si>
  <si>
    <t>9.1.6</t>
  </si>
  <si>
    <t>9.1.7</t>
  </si>
  <si>
    <t>9.1.8</t>
  </si>
  <si>
    <t>9.1.9</t>
  </si>
  <si>
    <t>9.1.10</t>
  </si>
  <si>
    <t>9.1.11</t>
  </si>
  <si>
    <t>9.1.12</t>
  </si>
  <si>
    <t>9.1.13</t>
  </si>
  <si>
    <t>9.1.14</t>
  </si>
  <si>
    <t>9.1.15</t>
  </si>
  <si>
    <t>9.2.1</t>
  </si>
  <si>
    <t>9.2.2</t>
  </si>
  <si>
    <t>9.2.3</t>
  </si>
  <si>
    <t>העתק תעודת עוסק מורשה והעתק של תעודת התאגדות (לפי העניין וסוג התאגדותו המשפטית של המציע) מאושר/ים על ידי עו"ד, לצורך הוכחת העמידה בתנאי הסף שבסעיף ‎8.1 לעיל. אם המציע הוא עמותה, עליו להעביר אישור ניהול תקין מטעם רשם העמותות, תקף למועד הגשת ההצעה.</t>
  </si>
  <si>
    <t>מסמכי המכרז כשהם חתומים. יש לחתום על כל מסמכי המכרז והחוזה בראשי תיבות בתחתית כל עמוד כהוכחה לקריאת המסמכים והבנתם. בנוסף, טופס הגשת ההצעה (נספח ב'1 )  והחוזה (חלק ג') ייחתמו גם ע"י מורשי חתימה מטעם המציע, בצירוף חותמת רשמית של המציע.</t>
  </si>
  <si>
    <t>אישור לפי חוק עסקאות גופים ציבוריים, בדבר ניהול פנקסי חשבונות ורשומות, כשהוא תקף, להוכחת העמידה בתנאי הסף שבסעיף ‎‎8.2 לעיל.</t>
  </si>
  <si>
    <t>ערבות בנקאית להבטחת קיום תנאי המכרז על-פי הנוסח האמור בנספח ב'8 , לצורך הוכחת עמידה בתנאי הסף המפורט בסעיף ‎8.5 לעיל.</t>
  </si>
  <si>
    <t>אישור רו"ח כי המציע הינו בעל מחזור כספי שנתי של לפחות 1,500,000 ₪ (כולל מע"מ) לשנה, בכל אחת מהשנים 2015, 2016 ו- 2017, על-פי הנוסח האמור בנספח ב'9, לצורך הוכחת עמידה בתנאי הסף המפורט בסעיף ‎8.6 לעיל.</t>
  </si>
  <si>
    <t>התחייבות לשמירת סודיות ולמניעת ניגוד עניינים חתומה ע"י עו"ד (נספח ב'5).</t>
  </si>
  <si>
    <t>הצהרה על שימוש בתוכנות מקוריות חתומה ע"י עו"ד (נספח ב'6).</t>
  </si>
  <si>
    <t>אישור עו"ד או רו"ח על היות החתומים בשמו על מסמכי המכרז רשאים לחייב את המציע בחתימתם.</t>
  </si>
  <si>
    <t>קורות חיים ומסמכים המעידים על הכשרתו וניסיונו של המפיק המוצע.</t>
  </si>
  <si>
    <t>רשימת הפרטים בהצעת המציע, שהמציע מעוניין שיהיו חסויים במידה והוא יזכה. על פי האמור בסעיף ‎22.2 לפרק זה.</t>
  </si>
  <si>
    <t>פרטים אודות ניסיונו של המפיק לצורך הוכחת עמידה בתנאי הסף ‎8.7 לעיל, על תתי סעיפיו, וסעיפי האיכות ‎13.6.1 - ‎13.6.3. הניסיון הנדרש על-פי סעיף זה יפורט ברשימה כרונולוגית מלאה של העבודות שבוצעו במהלך שנות הניסיון, כולל רשימת הלקוחות שקיבלו שירות זה או דומה לו מהמפיק, תוך ציון שם הלקוח, שם איש הקשר ומספר הטלפון שלו ויתר הפרטים הנדרשים למילוי, ויהיה חתום ע"י עו"ד (נספח ב'2).</t>
  </si>
  <si>
    <t>2 מפרטים (תיקי עבודות, תיקי מוצר, קטלוגים, פרסומים וכיו"ב) המתארים בפירוט נרחב ככל האפשר 2 מבין התערוכות שתפורטנה בנספח ב'2 כנדרש בסעיף האיכות ‎13.6.3, לפי בחירת המפיק.</t>
  </si>
  <si>
    <t xml:space="preserve">פרטים אודות ניסיונו המקומי והבין-לאומי של איש היח"צ או משרד היח"צ המוצע על ידי המפיק בכלל ובמתן שירותי יח"צ באירועי אומנות בינ"ל בפרט וכן פרטים אודות היכרותם עם תחום האמנות הפלסטית. </t>
  </si>
  <si>
    <t>המפיק המוצע:</t>
  </si>
  <si>
    <r>
      <rPr>
        <b/>
        <u/>
        <sz val="12"/>
        <rFont val="David"/>
        <family val="2"/>
      </rPr>
      <t>ניסיון קודם של המפיק – מספר תערוכות (25%):</t>
    </r>
    <r>
      <rPr>
        <sz val="12"/>
        <rFont val="David"/>
        <family val="2"/>
      </rPr>
      <t xml:space="preserve">
 – עבור כל תערוכה אמנותית, כהגדרתה בסעיף ‎2.10 לעיל, שהופקה ע"י המפיק המוצע בארץ במהלך השנים 2014-2018, מעבר להיקף המינימאלי הנדרש בתנאי סף ‎8.7.1 לעיל (3 תערוכות), יוענקו 3 נק' ועד לסך של 15 נק' עבור 5 תערוכות נוספות (7 תערוכות סה"כ). 
 – עבור כל תערוכה אמנותית, כהגדרתה בסעיף ‎2.10 לעיל, שהופקה ע"י המפיק המוצע בחו"ל במהלך השנים 2014-2018, מעבר להיקף המינימאלי הנדרש בתנאי סף ‎8.7.3 לעיל (תערוכה אחת), יוענקו 5 נק' ועד לסך של 10 נק' עבור 2 תערוכות נוספות (3 תערוכות סה"כ). 
הניקוד המקסימאלי אליו ניתן להגיע בסעיף זה – 25 נק'. 
התערוכות תפורטנה ברשימה בנספח ב'2 המצורף למסמכי המכרז.</t>
    </r>
  </si>
  <si>
    <r>
      <rPr>
        <b/>
        <u/>
        <sz val="12"/>
        <rFont val="David"/>
        <family val="2"/>
      </rPr>
      <t>ניסיון קודם של המפיק – הפקות אירועי תרבות (15% או 10% אם יתקיים ראיון):</t>
    </r>
    <r>
      <rPr>
        <sz val="12"/>
        <rFont val="David"/>
        <family val="2"/>
      </rPr>
      <t xml:space="preserve">
בסעיף זה ייבחן ניסיונו של המפיק בהפקות אירועי תרבות מכל סוג שהוא (לאו דווקא אירועים בתחום תרבות מסוים).
 – עבור כל הפקה, שהתקיימה במהלך השנים 2014-2018, אשר במסגרתה התקיים מופע/הצגה בתחום תרבותי, ונכח בה קהל של לפחות 1,000 איש, יקבל המציע 2 נק'.
 – עבור כל הפקה מבין ההפקות בסעיף ‎13.6.1.2 אשר הופקה במסגרת אירוע בין לאומי בו השתתפו נציגים מלפחות 3 מדינות שונות, יקבל המציע 3 נק'.
הניקוד המקסימאלי אליו ניתן להגיע בסעיף זה – 15 נק' אם יוחלט שלא לערוך ראיון או 10 נק' אם יוחלט לערוך ראיון. ההפקות תפורטנה ברשימה בנספח ב'2 המצורף למסמכי המכרז.</t>
    </r>
  </si>
  <si>
    <t>13.6.3</t>
  </si>
  <si>
    <t>13.6.3.4.א</t>
  </si>
  <si>
    <t>13.6.3.4.ב</t>
  </si>
  <si>
    <t>13.6.3.4.ג</t>
  </si>
  <si>
    <t>13.6.3.4.ד</t>
  </si>
  <si>
    <t>13.6.3.4.ה</t>
  </si>
  <si>
    <t>13.6.1</t>
  </si>
  <si>
    <t>13.6.2</t>
  </si>
  <si>
    <t>איכות ומורכבות ההפקה האמנותית (30%), לרבות:
היקף ואיכות הטכניקות בהן נעשה שימוש וכן בכל תחום ובכל שלב, כגון: וידאו (מולטימדיה, אולפנים, אנשי מקצוע, ציוד וכיו"ב), סאונד (אנשי סאונד, אקוסטיקה וכיו"ב) פיסול, ציור, אינסטליישן (ספקים וכיו"ב).</t>
  </si>
  <si>
    <t>דמיון לשירותים הנדרשים במסגרת מכרז זה - בהיבטי סדר גודל, תקציב וכיו"ב  (20%).</t>
  </si>
  <si>
    <t>יחסי ציבור – פעילות היח"צ שהייתה תחת אחריות המפיק בתערוכה זו, קשרים ויכולת ההתאמה של פרויקט ספציפי ליחסי הציבור המתאימים לו (20%).</t>
  </si>
  <si>
    <t>תרומת התערוכות לעולם האמנות / האדריכלות – סדרי גודל וחשיבות התערוכות ברמה הארצית והבינלאומית (20%).</t>
  </si>
  <si>
    <t>התרשמות כללית (10%).</t>
  </si>
  <si>
    <r>
      <rPr>
        <b/>
        <u/>
        <sz val="12"/>
        <rFont val="David"/>
        <family val="2"/>
      </rPr>
      <t>ניסיון קודם של המפיק – איכות התערוכות (60% או 45% אם יתקיים ראיון):</t>
    </r>
    <r>
      <rPr>
        <sz val="12"/>
        <rFont val="David"/>
        <family val="2"/>
      </rPr>
      <t xml:space="preserve">
המציע יצרף להצעתו 2 מפרטים המתארים בפירוט נרחב ככל הניתן 2 מבין תערוכות האמנות שהופקו על ידו, כהגדרתן בסעיף ‎2.10 לעיל, שתפורטנה על ידו ברשימה בנספח ב'2 המצורף למסמכי המכרז. באחריות המציע לצרף מפרטים נרחבים ככל הניתן, לרבות נתונים, הסברים, חומרים, פירוט שיטות עבודה, הדגמות ויזואליות וכיו"ב. למען הסר ספק, המפרטים יצורפו הן בשני העותקים המודפסים והן בעותק הדיגיטלי (CD או disk-on-key). כל תערוכה תיבחן בנפרד, כאשר כל אחד מן הסעיפים הבאים ינוקד בסולם של 1-10. הציון הסופי של סעיף זה יהיה ממוצע ניקוד פשוט של התערוכות שתיבחנה, מוכפל במשקל הסעיף. הניקוד בסעיף זה יינתן ע"פ הקריטריונים והמשקלות הבאים:
</t>
    </r>
  </si>
  <si>
    <r>
      <t xml:space="preserve">התרשמות מהמפיק במסגרת ראיון - 20% (אופציונאלי):
</t>
    </r>
    <r>
      <rPr>
        <sz val="12"/>
        <rFont val="David"/>
        <family val="2"/>
      </rPr>
      <t>ראה לשונית "איכות - ראיון".</t>
    </r>
  </si>
  <si>
    <t>13.6.4</t>
  </si>
  <si>
    <r>
      <rPr>
        <b/>
        <u/>
        <sz val="12"/>
        <rFont val="David"/>
        <family val="2"/>
      </rPr>
      <t>ניסיון קודם של המפיק – הפקות אירועי תרבות (15% או 10% אם יתקיים ראיון):</t>
    </r>
    <r>
      <rPr>
        <sz val="12"/>
        <rFont val="David"/>
        <family val="2"/>
      </rPr>
      <t xml:space="preserve">
בסעיף זה ייבחן ניסיונו של המפיק בהפקות אירועי תרבות מכל סוג שהוא (לאו דווקא אירועים בתחום תרבות מסוים).
 – עבור כל הפקה, שהתקיימה במהלך השנים 2014-2018, אשר במסגרתה התקיים מופע/הצגה בתחום תרבותי, ונכח בה קהל של לפחות 1,000 איש, יקבל המציע 2 נק'.
 – עבור כל הפקה מבין ההפקות בסעיף ‎הקודם אשר הופקה במסגרת אירוע בין לאומי בו השתתפו נציגים מלפחות 3 מדינות שונות, יקבל המציע 3 נק'.
הניקוד המקסימאלי אליו ניתן להגיע בסעיף זה – 15 נק' אם יוחלט שלא לערוך ראיון או 10 נק' אם יוחלט לערוך ראיון. ההפקות תפורטנה ברשימה בנספח ב'2 המצורף למסמכי המכרז.</t>
    </r>
  </si>
  <si>
    <r>
      <rPr>
        <b/>
        <u/>
        <sz val="12"/>
        <rFont val="David"/>
        <family val="2"/>
      </rPr>
      <t>ניסיון קודם של המפיק – הפקות אירועי תרבות (15% או 10% אם יתקיים ראיון):</t>
    </r>
    <r>
      <rPr>
        <sz val="12"/>
        <rFont val="David"/>
        <family val="2"/>
      </rPr>
      <t xml:space="preserve">
בסעיף זה ייבחן ניסיונו של המפיק בהפקות אירועי תרבות מכל סוג שהוא (לאו דווקא אירועים בתחום תרבות מסוים).
13.6.1.2. עבור כל הפקה, שהתקיימה במהלך השנים 2014-2018, אשר במסגרתה התקיים מופע/הצגה בתחום תרבותי, ונכח בה קהל של לפחות 1,000 איש, יקבל המציע 2 נק'.
13.6.1.3. עבור כל הפקה מבין ההפקות בסעיף ‎13.6.1.2 אשר הופקה במסגרת אירוע בין לאומי בו השתתפו נציגים מלפחות 3 מדינות שונות, יקבל המציע 3 נק'.
הניקוד המקסימאלי אליו ניתן להגיע בסעיף זה – 15 נק' אם יוחלט שלא לערוך ראיון או 10 נק' אם יוחלט לערוך ראיון. ההפקות תפורטנה ברשימה בנספח ב'2 המצורף למסמכי המכרז.</t>
    </r>
  </si>
  <si>
    <t>שם האירוע:</t>
  </si>
  <si>
    <t>עמידה בתנאי 13.6.1.2:</t>
  </si>
  <si>
    <t>עמידה בתנאי 13.6.1.3:</t>
  </si>
  <si>
    <t>נק' עבור האירוע</t>
  </si>
  <si>
    <t>סיכום ניקוד עבור הסעיף</t>
  </si>
  <si>
    <r>
      <rPr>
        <b/>
        <u/>
        <sz val="12"/>
        <rFont val="David"/>
        <family val="2"/>
      </rPr>
      <t>ניסיון קודם של המפיק – מספר תערוכות (25%):</t>
    </r>
    <r>
      <rPr>
        <sz val="12"/>
        <rFont val="David"/>
        <family val="2"/>
      </rPr>
      <t xml:space="preserve">
 הניקוד המקסימאלי אליו ניתן להגיע בסעיף זה – 25 נק'. 
התערוכות תפורטנה ברשימה בנספח ב'2 המצורף למסמכי המכרז.</t>
    </r>
  </si>
  <si>
    <t>עבור כל תערוכה אמנותית, כהגדרתה בסעיף ‎2.10 לעיל, שהופקה ע"י המפיק המוצע בארץ במהלך השנים 2014-2018, מעבר להיקף המינימאלי הנדרש בתנאי סף ‎8.7.1 לעיל (3 תערוכות), יוענקו 3 נק' ועד לסך של 15 נק' עבור 5 תערוכות נוספות (7 תערוכות סה"כ).</t>
  </si>
  <si>
    <t>עבור כל תערוכה אמנותית, כהגדרתה בסעיף ‎2.10 לעיל, שהופקה ע"י המפיק המוצע בחו"ל במהלך השנים 2014-2018, מעבר להיקף המינימאלי הנדרש בתנאי סף ‎8.7.3 לעיל (תערוכה אחת), יוענקו 5 נק' ועד לסך של 10 נק' עבור 2 תערוכות נוספות (3 תערוכות סה"כ).</t>
  </si>
  <si>
    <t>עמידה בתנאי:</t>
  </si>
  <si>
    <t>שם התערוכה:</t>
  </si>
  <si>
    <t>תערוכה 1 (ניקוד בין 1 ל-10):</t>
  </si>
  <si>
    <t>תערוכה 2 (ניקוד בין 1 ל-10):</t>
  </si>
  <si>
    <t>משקל הסעיף:</t>
  </si>
  <si>
    <t>ממוצע הסעיף (ניקוד בין 1 ל-10):</t>
  </si>
  <si>
    <t>ראה גיליון "איכות - מפורט"</t>
  </si>
  <si>
    <t>היכרות עם עולם האמנות והאדריכלות</t>
  </si>
  <si>
    <t>ניסיון ומקצועיות בתחום ההפקה בארץ</t>
  </si>
  <si>
    <t>ניסיון ומקצועיות בתחום ההפקה בחו"ל</t>
  </si>
  <si>
    <t>ניסיון מקצועיות והיכרות עם דרישות ההפקה במכרז זה</t>
  </si>
  <si>
    <t>התרשמות כללית</t>
  </si>
  <si>
    <t>אם המציע הוא תאגיד - במועד הגשת ההצעה המציע אינו בעל חובות אגרה שנתית לרשות התאגידים בגין שנת 2018 או מוקדם מכך. כמו כן, המציע אינו מוגדר כ"חברה מפרת חוק" ולא נשלחה אליו התראה לפני רישום כ"חברה מפרת חוק" כאמור בסעיף 362א' לחוק החברות, התשנ"ט 1999.</t>
  </si>
  <si>
    <t xml:space="preserve">אם המציע הוא תאגיד - יצרף נסח חברה/שותפות עדכני מרשות התאגידים, לצורך הוכחת עמידה בתנאי הסף ‎8.3 לעיל. </t>
  </si>
  <si>
    <t>9.2</t>
  </si>
  <si>
    <t>מסמכים ייחודיים למכרז</t>
  </si>
  <si>
    <r>
      <rPr>
        <b/>
        <u/>
        <sz val="12"/>
        <rFont val="David"/>
        <family val="2"/>
      </rPr>
      <t>ניסיון קודם של המפיק – איכות התערוכות (60% או 45% אם יתקיים ראיון):</t>
    </r>
    <r>
      <rPr>
        <sz val="12"/>
        <rFont val="David"/>
        <family val="2"/>
      </rPr>
      <t xml:space="preserve">
המציע יצרף להצעתו 2 מפרטים המתארים בפירוט נרחב ככל הניתן 2 מבין תערוכות האמנות שהופקו על ידו, כהגדרתן בסעיף ‎2.10 
כל תערוכה תיבחן בנפרד, כאשר כל אחד מן הסעיפים הבאים ינוקד בסולם של 1-10. הציון הסופי של סעיף זה יהיה ממוצע ניקוד פשוט של התערוכות שתיבחנה, מוכפל במשקל הסעיף. הניקוד בסעיף זה יינתן ע"פ הקריטריונים והמשקלות הבאים:
</t>
    </r>
  </si>
  <si>
    <t xml:space="preserve">ערבות הצעה - על המציע לצרף להצעתו ערבות בנקאית על סך של 35,000 ₪על-פי הנוסח האמור בנספח ב'8 . </t>
  </si>
  <si>
    <t xml:space="preserve">המפיק הפיק במהלך השנים 2014-2018 לפחות 3 תערוכות אמנות, כהגדרתן בסעיף ‎2.10 </t>
  </si>
  <si>
    <t>המפיק הפיק במהלך השנים 2014-2018 לפחות תערוכת אמנות אחת, כהגדרתה בסעיף ‎2.10 בה נעשה שימוש בטכניקות הבאות : הקרנת סרטי וידאו אמנותיים, הקמת אובייקטים ו/או מיצבים בחלל, תצוגה דיגיטלית והפקת מודלים.</t>
  </si>
  <si>
    <t>המפיק הפיק במהלך השנים 2014-2018 לפחות תערוכת אמנות אחת, כהגדרתה בסעיף ‎2.10  שהינה תערוכה בין-לאומית שהתקיימה מחוץ לגבולות מדינת ישראל, בעלות הפקה כוללת שלא פחתה מ-1,000,000 ₪ כולל מע"מ, וכללה שימוש בטכניקות הבאות: הפקת סרטי וידאו אמנותיים, הקמת אובייקטים ו/או  מיצבים בחלל, הפעלת מיצגי קול והפעלת אמצעי תאורה.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</si>
</sst>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3" x14ac:knownFonts="1">
    <font>
      <sz val="11"/>
      <color theme="1"/>
      <name val="Arial"/>
      <family val="2"/>
      <charset val="177"/>
      <scheme val="minor"/>
    </font>
    <font>
      <sz val="11"/>
      <color theme="1"/>
      <name val="Arial"/>
      <family val="2"/>
      <charset val="177"/>
      <scheme val="minor"/>
    </font>
    <font>
      <b/>
      <sz val="14"/>
      <name val="David"/>
      <family val="2"/>
      <charset val="177"/>
    </font>
    <font>
      <b/>
      <sz val="12"/>
      <name val="David"/>
      <family val="2"/>
      <charset val="177"/>
    </font>
    <font>
      <b/>
      <sz val="11"/>
      <color theme="1"/>
      <name val="Arial"/>
      <family val="2"/>
      <charset val="177"/>
      <scheme val="minor"/>
    </font>
    <font>
      <sz val="12"/>
      <color theme="1"/>
      <name val="David"/>
      <family val="2"/>
    </font>
    <font>
      <sz val="12"/>
      <name val="David"/>
      <family val="2"/>
    </font>
    <font>
      <b/>
      <sz val="12"/>
      <name val="David"/>
      <family val="2"/>
    </font>
    <font>
      <b/>
      <sz val="16"/>
      <color theme="0"/>
      <name val="David"/>
      <family val="2"/>
      <charset val="177"/>
    </font>
    <font>
      <sz val="11"/>
      <color theme="0"/>
      <name val="Arial"/>
      <family val="2"/>
      <charset val="177"/>
      <scheme val="minor"/>
    </font>
    <font>
      <b/>
      <u/>
      <sz val="12"/>
      <name val="David"/>
      <family val="2"/>
    </font>
    <font>
      <b/>
      <sz val="12"/>
      <color theme="1"/>
      <name val="David"/>
      <family val="2"/>
      <charset val="177"/>
    </font>
    <font>
      <b/>
      <sz val="15"/>
      <color theme="1"/>
      <name val="David"/>
      <family val="2"/>
      <charset val="177"/>
    </font>
    <font>
      <b/>
      <sz val="14"/>
      <color theme="1"/>
      <name val="David"/>
      <family val="2"/>
      <charset val="177"/>
    </font>
    <font>
      <u/>
      <sz val="11"/>
      <color theme="10"/>
      <name val="Arial"/>
      <family val="2"/>
      <charset val="177"/>
      <scheme val="minor"/>
    </font>
    <font>
      <b/>
      <sz val="12"/>
      <color theme="1"/>
      <name val="Times New Roman"/>
      <family val="1"/>
      <scheme val="major"/>
    </font>
    <font>
      <sz val="12"/>
      <color theme="1"/>
      <name val="David"/>
      <family val="2"/>
      <charset val="177"/>
    </font>
    <font>
      <sz val="12"/>
      <name val="Arial"/>
      <family val="2"/>
      <scheme val="minor"/>
    </font>
    <font>
      <sz val="11"/>
      <color theme="1"/>
      <name val="Calibri"/>
      <family val="2"/>
    </font>
    <font>
      <b/>
      <sz val="12"/>
      <name val="Narkisim"/>
      <family val="2"/>
    </font>
    <font>
      <sz val="12"/>
      <name val="Narkisim"/>
      <family val="2"/>
    </font>
    <font>
      <b/>
      <sz val="16"/>
      <name val="David"/>
      <family val="2"/>
      <charset val="177"/>
    </font>
    <font>
      <b/>
      <sz val="12"/>
      <color theme="0"/>
      <name val="David"/>
      <family val="2"/>
      <charset val="177"/>
    </font>
  </fonts>
  <fills count="16">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4.9989318521683403E-2"/>
        <bgColor indexed="64"/>
      </patternFill>
    </fill>
    <fill>
      <patternFill patternType="solid">
        <fgColor theme="6" tint="-0.49998474074526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3" tint="0.79998168889431442"/>
        <bgColor indexed="64"/>
      </patternFill>
    </fill>
  </fills>
  <borders count="6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14" fillId="0" borderId="0" applyNumberFormat="0" applyFill="0" applyBorder="0" applyAlignment="0" applyProtection="0"/>
  </cellStyleXfs>
  <cellXfs count="207">
    <xf numFmtId="0" fontId="0" fillId="0" borderId="0" xfId="0"/>
    <xf numFmtId="0" fontId="0" fillId="0" borderId="29" xfId="0" applyBorder="1"/>
    <xf numFmtId="0" fontId="0" fillId="0" borderId="0" xfId="0" applyBorder="1"/>
    <xf numFmtId="1" fontId="4" fillId="9" borderId="5" xfId="1" applyNumberFormat="1" applyFont="1" applyFill="1" applyBorder="1" applyAlignment="1">
      <alignment horizontal="center" vertical="center"/>
    </xf>
    <xf numFmtId="164" fontId="3" fillId="7" borderId="25" xfId="0" applyNumberFormat="1" applyFont="1" applyFill="1" applyBorder="1" applyAlignment="1" applyProtection="1">
      <alignment horizontal="center" vertical="center" wrapText="1" readingOrder="2"/>
      <protection hidden="1"/>
    </xf>
    <xf numFmtId="9" fontId="3" fillId="2" borderId="39" xfId="1" applyFont="1" applyFill="1" applyBorder="1" applyAlignment="1" applyProtection="1">
      <alignment horizontal="center" vertical="center" wrapText="1" readingOrder="2"/>
      <protection hidden="1"/>
    </xf>
    <xf numFmtId="0" fontId="3" fillId="3" borderId="6" xfId="0" applyFont="1" applyFill="1" applyBorder="1" applyAlignment="1" applyProtection="1">
      <alignment horizontal="center" vertical="center" wrapText="1" readingOrder="2"/>
      <protection hidden="1"/>
    </xf>
    <xf numFmtId="1" fontId="6" fillId="7" borderId="13" xfId="0" applyNumberFormat="1" applyFont="1" applyFill="1" applyBorder="1" applyAlignment="1" applyProtection="1">
      <alignment horizontal="center" vertical="center" wrapText="1" readingOrder="2"/>
      <protection hidden="1"/>
    </xf>
    <xf numFmtId="9" fontId="8" fillId="6" borderId="5" xfId="1" applyFont="1" applyFill="1" applyBorder="1" applyAlignment="1" applyProtection="1">
      <alignment horizontal="center" vertical="center" wrapText="1" readingOrder="2"/>
      <protection hidden="1"/>
    </xf>
    <xf numFmtId="9" fontId="3" fillId="2" borderId="27" xfId="1" applyFont="1" applyFill="1" applyBorder="1" applyAlignment="1" applyProtection="1">
      <alignment horizontal="center" vertical="center" wrapText="1" readingOrder="2"/>
      <protection hidden="1"/>
    </xf>
    <xf numFmtId="0" fontId="3" fillId="3" borderId="40" xfId="0" applyFont="1" applyFill="1" applyBorder="1" applyAlignment="1" applyProtection="1">
      <alignment horizontal="center" vertical="center" wrapText="1" readingOrder="2"/>
      <protection hidden="1"/>
    </xf>
    <xf numFmtId="1" fontId="6" fillId="7" borderId="19" xfId="0" applyNumberFormat="1" applyFont="1" applyFill="1" applyBorder="1" applyAlignment="1" applyProtection="1">
      <alignment horizontal="center" vertical="center" wrapText="1" readingOrder="2"/>
      <protection hidden="1"/>
    </xf>
    <xf numFmtId="0" fontId="3" fillId="3" borderId="5" xfId="0" applyFont="1" applyFill="1" applyBorder="1" applyAlignment="1" applyProtection="1">
      <alignment horizontal="center" vertical="center" wrapText="1" readingOrder="2"/>
      <protection hidden="1"/>
    </xf>
    <xf numFmtId="0" fontId="3" fillId="3" borderId="36" xfId="0" applyFont="1" applyFill="1" applyBorder="1" applyAlignment="1" applyProtection="1">
      <alignment horizontal="center" vertical="center" wrapText="1" readingOrder="2"/>
      <protection hidden="1"/>
    </xf>
    <xf numFmtId="0" fontId="3" fillId="2" borderId="10" xfId="0" applyFont="1" applyFill="1" applyBorder="1" applyAlignment="1" applyProtection="1">
      <alignment horizontal="center" vertical="center" wrapText="1" readingOrder="2"/>
      <protection hidden="1"/>
    </xf>
    <xf numFmtId="0" fontId="3" fillId="2" borderId="2" xfId="0" applyFont="1" applyFill="1" applyBorder="1" applyAlignment="1" applyProtection="1">
      <alignment horizontal="center" vertical="center" wrapText="1" readingOrder="2"/>
      <protection hidden="1"/>
    </xf>
    <xf numFmtId="0" fontId="3" fillId="2" borderId="18" xfId="0" applyFont="1" applyFill="1" applyBorder="1" applyAlignment="1" applyProtection="1">
      <alignment horizontal="center" vertical="center" wrapText="1" readingOrder="2"/>
      <protection hidden="1"/>
    </xf>
    <xf numFmtId="0" fontId="11" fillId="7" borderId="10" xfId="0" applyFont="1" applyFill="1" applyBorder="1" applyAlignment="1" applyProtection="1">
      <alignment horizontal="center" vertical="center" readingOrder="2"/>
      <protection hidden="1"/>
    </xf>
    <xf numFmtId="0" fontId="11" fillId="7" borderId="15" xfId="0" applyFont="1" applyFill="1" applyBorder="1" applyAlignment="1" applyProtection="1">
      <alignment horizontal="center" vertical="center" readingOrder="2"/>
      <protection hidden="1"/>
    </xf>
    <xf numFmtId="0" fontId="12" fillId="7" borderId="10" xfId="0" applyFont="1" applyFill="1" applyBorder="1" applyAlignment="1" applyProtection="1">
      <alignment horizontal="center" vertical="center" wrapText="1" readingOrder="2"/>
      <protection hidden="1"/>
    </xf>
    <xf numFmtId="0" fontId="13" fillId="7" borderId="3" xfId="0" applyFont="1" applyFill="1" applyBorder="1" applyAlignment="1" applyProtection="1">
      <alignment horizontal="center" vertical="center" wrapText="1" readingOrder="2"/>
      <protection hidden="1"/>
    </xf>
    <xf numFmtId="0" fontId="11" fillId="7" borderId="44" xfId="0" applyFont="1" applyFill="1" applyBorder="1" applyAlignment="1" applyProtection="1">
      <alignment horizontal="center" vertical="center" wrapText="1" readingOrder="2"/>
      <protection locked="0"/>
    </xf>
    <xf numFmtId="0" fontId="11" fillId="7" borderId="11" xfId="0" applyFont="1" applyFill="1" applyBorder="1" applyAlignment="1" applyProtection="1">
      <alignment horizontal="center" vertical="center" wrapText="1" readingOrder="2"/>
      <protection locked="0"/>
    </xf>
    <xf numFmtId="0" fontId="13" fillId="7" borderId="2" xfId="0" applyFont="1" applyFill="1" applyBorder="1" applyAlignment="1" applyProtection="1">
      <alignment horizontal="center" vertical="center" wrapText="1" readingOrder="2"/>
      <protection hidden="1"/>
    </xf>
    <xf numFmtId="0" fontId="14" fillId="7" borderId="27" xfId="2" applyFill="1" applyBorder="1" applyAlignment="1" applyProtection="1">
      <alignment horizontal="center" vertical="center" wrapText="1" readingOrder="2"/>
      <protection locked="0"/>
    </xf>
    <xf numFmtId="0" fontId="14" fillId="7" borderId="2" xfId="2" applyFill="1" applyBorder="1" applyAlignment="1" applyProtection="1">
      <alignment horizontal="center" vertical="center" wrapText="1" readingOrder="2"/>
      <protection locked="0"/>
    </xf>
    <xf numFmtId="0" fontId="15" fillId="10" borderId="7" xfId="0" applyFont="1" applyFill="1" applyBorder="1" applyAlignment="1" applyProtection="1">
      <alignment horizontal="center" vertical="center" wrapText="1" readingOrder="2"/>
      <protection hidden="1"/>
    </xf>
    <xf numFmtId="0" fontId="15" fillId="10" borderId="5" xfId="0" applyFont="1" applyFill="1" applyBorder="1" applyAlignment="1" applyProtection="1">
      <alignment horizontal="center" vertical="center" wrapText="1" readingOrder="2"/>
      <protection hidden="1"/>
    </xf>
    <xf numFmtId="0" fontId="17" fillId="7" borderId="23" xfId="0" applyFont="1" applyFill="1" applyBorder="1" applyAlignment="1">
      <alignment horizontal="center" vertical="center" wrapText="1" readingOrder="2"/>
    </xf>
    <xf numFmtId="0" fontId="0" fillId="0" borderId="0" xfId="0" applyAlignment="1">
      <alignment readingOrder="2"/>
    </xf>
    <xf numFmtId="49" fontId="11" fillId="12" borderId="6" xfId="0" applyNumberFormat="1" applyFont="1" applyFill="1" applyBorder="1" applyAlignment="1" applyProtection="1">
      <alignment horizontal="center" vertical="center" wrapText="1" readingOrder="2"/>
      <protection hidden="1"/>
    </xf>
    <xf numFmtId="0" fontId="11" fillId="12" borderId="5" xfId="0" applyFont="1" applyFill="1" applyBorder="1" applyAlignment="1" applyProtection="1">
      <alignment horizontal="center" vertical="center" wrapText="1" readingOrder="2"/>
      <protection hidden="1"/>
    </xf>
    <xf numFmtId="49" fontId="11" fillId="7" borderId="44" xfId="0" applyNumberFormat="1" applyFont="1" applyFill="1" applyBorder="1" applyAlignment="1" applyProtection="1">
      <alignment horizontal="center" vertical="center" wrapText="1" readingOrder="2"/>
      <protection locked="0"/>
    </xf>
    <xf numFmtId="49" fontId="11" fillId="7" borderId="11" xfId="0" applyNumberFormat="1" applyFont="1" applyFill="1" applyBorder="1" applyAlignment="1" applyProtection="1">
      <alignment horizontal="center" vertical="center" wrapText="1" readingOrder="2"/>
      <protection locked="0"/>
    </xf>
    <xf numFmtId="49" fontId="11" fillId="7" borderId="38" xfId="0" applyNumberFormat="1" applyFont="1" applyFill="1" applyBorder="1" applyAlignment="1" applyProtection="1">
      <alignment horizontal="center" vertical="center" wrapText="1" readingOrder="2"/>
      <protection locked="0"/>
    </xf>
    <xf numFmtId="49" fontId="11" fillId="2" borderId="47" xfId="0" applyNumberFormat="1" applyFont="1" applyFill="1" applyBorder="1" applyAlignment="1" applyProtection="1">
      <alignment horizontal="center" vertical="center" readingOrder="2"/>
      <protection hidden="1"/>
    </xf>
    <xf numFmtId="49" fontId="11" fillId="2" borderId="32" xfId="0" applyNumberFormat="1" applyFont="1" applyFill="1" applyBorder="1" applyAlignment="1" applyProtection="1">
      <alignment horizontal="center" vertical="center" readingOrder="2"/>
      <protection hidden="1"/>
    </xf>
    <xf numFmtId="49" fontId="11" fillId="10" borderId="8" xfId="0" applyNumberFormat="1" applyFont="1" applyFill="1" applyBorder="1" applyAlignment="1" applyProtection="1">
      <alignment horizontal="center" vertical="center" wrapText="1" readingOrder="2"/>
      <protection hidden="1"/>
    </xf>
    <xf numFmtId="49" fontId="11" fillId="11" borderId="47" xfId="0" applyNumberFormat="1" applyFont="1" applyFill="1" applyBorder="1" applyAlignment="1" applyProtection="1">
      <alignment horizontal="center" vertical="center" readingOrder="2"/>
      <protection hidden="1"/>
    </xf>
    <xf numFmtId="0" fontId="0" fillId="0" borderId="0" xfId="0" applyAlignment="1">
      <alignment wrapText="1"/>
    </xf>
    <xf numFmtId="2" fontId="19" fillId="7" borderId="8" xfId="0" applyNumberFormat="1" applyFont="1" applyFill="1" applyBorder="1" applyAlignment="1" applyProtection="1">
      <alignment horizontal="center" vertical="center" wrapText="1" readingOrder="2"/>
      <protection hidden="1"/>
    </xf>
    <xf numFmtId="0" fontId="3" fillId="12" borderId="5" xfId="0" applyFont="1" applyFill="1" applyBorder="1" applyAlignment="1" applyProtection="1">
      <alignment horizontal="center" vertical="center" wrapText="1" readingOrder="2"/>
      <protection hidden="1"/>
    </xf>
    <xf numFmtId="0" fontId="3" fillId="3" borderId="45" xfId="0" applyFont="1" applyFill="1" applyBorder="1" applyAlignment="1" applyProtection="1">
      <alignment horizontal="center" vertical="center" wrapText="1" readingOrder="2"/>
      <protection hidden="1"/>
    </xf>
    <xf numFmtId="0" fontId="2" fillId="2" borderId="18" xfId="0" applyFont="1" applyFill="1" applyBorder="1" applyAlignment="1" applyProtection="1">
      <alignment horizontal="center" vertical="center" wrapText="1" readingOrder="2"/>
      <protection hidden="1"/>
    </xf>
    <xf numFmtId="9" fontId="3" fillId="12" borderId="8" xfId="0" applyNumberFormat="1" applyFont="1" applyFill="1" applyBorder="1" applyAlignment="1" applyProtection="1">
      <alignment horizontal="center" vertical="center" wrapText="1" readingOrder="2"/>
      <protection hidden="1"/>
    </xf>
    <xf numFmtId="0" fontId="3" fillId="3" borderId="7" xfId="0" applyFont="1" applyFill="1" applyBorder="1" applyAlignment="1" applyProtection="1">
      <alignment horizontal="center" vertical="center" wrapText="1" readingOrder="2"/>
      <protection hidden="1"/>
    </xf>
    <xf numFmtId="0" fontId="6" fillId="5" borderId="17" xfId="0" applyFont="1" applyFill="1" applyBorder="1" applyAlignment="1" applyProtection="1">
      <alignment horizontal="right" vertical="center" wrapText="1" readingOrder="2"/>
      <protection hidden="1"/>
    </xf>
    <xf numFmtId="2" fontId="20" fillId="7" borderId="36" xfId="0" applyNumberFormat="1" applyFont="1" applyFill="1" applyBorder="1" applyAlignment="1" applyProtection="1">
      <alignment horizontal="center" vertical="center" wrapText="1" readingOrder="2"/>
      <protection hidden="1"/>
    </xf>
    <xf numFmtId="1" fontId="3" fillId="7" borderId="28" xfId="0" applyNumberFormat="1" applyFont="1" applyFill="1" applyBorder="1" applyAlignment="1" applyProtection="1">
      <alignment horizontal="center" vertical="center" wrapText="1" readingOrder="2"/>
      <protection hidden="1"/>
    </xf>
    <xf numFmtId="1" fontId="3" fillId="7" borderId="25" xfId="0" applyNumberFormat="1" applyFont="1" applyFill="1" applyBorder="1" applyAlignment="1" applyProtection="1">
      <alignment horizontal="center" vertical="center" wrapText="1" readingOrder="2"/>
      <protection hidden="1"/>
    </xf>
    <xf numFmtId="0" fontId="3" fillId="3" borderId="45" xfId="0" applyFont="1" applyFill="1" applyBorder="1" applyAlignment="1" applyProtection="1">
      <alignment horizontal="center" vertical="center" wrapText="1" readingOrder="2"/>
      <protection hidden="1"/>
    </xf>
    <xf numFmtId="0" fontId="3" fillId="3" borderId="1" xfId="0" applyFont="1" applyFill="1" applyBorder="1" applyAlignment="1" applyProtection="1">
      <alignment horizontal="center" vertical="center" wrapText="1" readingOrder="2"/>
      <protection hidden="1"/>
    </xf>
    <xf numFmtId="0" fontId="17" fillId="7" borderId="38" xfId="0" applyFont="1" applyFill="1" applyBorder="1" applyAlignment="1">
      <alignment horizontal="center" vertical="center" wrapText="1" readingOrder="2"/>
    </xf>
    <xf numFmtId="0" fontId="17" fillId="7" borderId="26" xfId="0" applyFont="1" applyFill="1" applyBorder="1" applyAlignment="1">
      <alignment horizontal="center" vertical="center" wrapText="1" readingOrder="2"/>
    </xf>
    <xf numFmtId="0" fontId="17" fillId="7" borderId="27" xfId="0" applyFont="1" applyFill="1" applyBorder="1" applyAlignment="1">
      <alignment horizontal="center" vertical="center" wrapText="1" readingOrder="2"/>
    </xf>
    <xf numFmtId="49" fontId="11" fillId="13" borderId="6" xfId="0" applyNumberFormat="1" applyFont="1" applyFill="1" applyBorder="1" applyAlignment="1" applyProtection="1">
      <alignment horizontal="center" vertical="center" wrapText="1" readingOrder="2"/>
      <protection hidden="1"/>
    </xf>
    <xf numFmtId="0" fontId="11" fillId="13" borderId="41" xfId="0" applyFont="1" applyFill="1" applyBorder="1" applyAlignment="1" applyProtection="1">
      <alignment horizontal="center" vertical="center" wrapText="1" readingOrder="2"/>
      <protection hidden="1"/>
    </xf>
    <xf numFmtId="0" fontId="11" fillId="13" borderId="5" xfId="0" applyFont="1" applyFill="1" applyBorder="1" applyAlignment="1" applyProtection="1">
      <alignment horizontal="center" vertical="center" wrapText="1" readingOrder="2"/>
      <protection hidden="1"/>
    </xf>
    <xf numFmtId="49" fontId="11" fillId="2" borderId="35" xfId="0" applyNumberFormat="1" applyFont="1" applyFill="1" applyBorder="1" applyAlignment="1" applyProtection="1">
      <alignment horizontal="center" vertical="center" readingOrder="2"/>
      <protection hidden="1"/>
    </xf>
    <xf numFmtId="0" fontId="17" fillId="7" borderId="21" xfId="0" applyFont="1" applyFill="1" applyBorder="1" applyAlignment="1">
      <alignment horizontal="center" vertical="center" wrapText="1" readingOrder="2"/>
    </xf>
    <xf numFmtId="0" fontId="17" fillId="7" borderId="15" xfId="0" applyFont="1" applyFill="1" applyBorder="1" applyAlignment="1">
      <alignment horizontal="center" vertical="center" wrapText="1" readingOrder="2"/>
    </xf>
    <xf numFmtId="0" fontId="3" fillId="2" borderId="48" xfId="0" applyFont="1" applyFill="1" applyBorder="1" applyAlignment="1" applyProtection="1">
      <alignment horizontal="center" vertical="center" wrapText="1" readingOrder="2"/>
      <protection hidden="1"/>
    </xf>
    <xf numFmtId="0" fontId="6" fillId="5" borderId="54" xfId="0" applyFont="1" applyFill="1" applyBorder="1" applyAlignment="1" applyProtection="1">
      <alignment horizontal="right" vertical="center" wrapText="1" readingOrder="2"/>
      <protection hidden="1"/>
    </xf>
    <xf numFmtId="9" fontId="3" fillId="2" borderId="44" xfId="1" applyFont="1" applyFill="1" applyBorder="1" applyAlignment="1" applyProtection="1">
      <alignment horizontal="center" vertical="center" wrapText="1" readingOrder="2"/>
      <protection hidden="1"/>
    </xf>
    <xf numFmtId="0" fontId="3" fillId="2" borderId="48" xfId="0" applyFont="1" applyFill="1" applyBorder="1" applyAlignment="1" applyProtection="1">
      <alignment horizontal="center" vertical="center" wrapText="1" readingOrder="1"/>
      <protection hidden="1"/>
    </xf>
    <xf numFmtId="1" fontId="6" fillId="7" borderId="48" xfId="0" applyNumberFormat="1" applyFont="1" applyFill="1" applyBorder="1" applyAlignment="1" applyProtection="1">
      <alignment horizontal="center" vertical="center" wrapText="1" readingOrder="2"/>
      <protection hidden="1"/>
    </xf>
    <xf numFmtId="1" fontId="3" fillId="7" borderId="49" xfId="0" applyNumberFormat="1" applyFont="1" applyFill="1" applyBorder="1" applyAlignment="1" applyProtection="1">
      <alignment horizontal="center" vertical="center" wrapText="1" readingOrder="2"/>
      <protection hidden="1"/>
    </xf>
    <xf numFmtId="0" fontId="3" fillId="13" borderId="6" xfId="0" applyFont="1" applyFill="1" applyBorder="1" applyAlignment="1" applyProtection="1">
      <alignment horizontal="center" vertical="center" wrapText="1" readingOrder="2"/>
      <protection hidden="1"/>
    </xf>
    <xf numFmtId="0" fontId="6" fillId="9" borderId="56" xfId="0" applyFont="1" applyFill="1" applyBorder="1" applyAlignment="1" applyProtection="1">
      <alignment horizontal="right" vertical="center" wrapText="1" readingOrder="2"/>
      <protection hidden="1"/>
    </xf>
    <xf numFmtId="9" fontId="3" fillId="13" borderId="36" xfId="1" applyFont="1" applyFill="1" applyBorder="1" applyAlignment="1" applyProtection="1">
      <alignment horizontal="center" vertical="center" wrapText="1" readingOrder="2"/>
      <protection hidden="1"/>
    </xf>
    <xf numFmtId="0" fontId="3" fillId="2" borderId="53" xfId="0" applyFont="1" applyFill="1" applyBorder="1" applyAlignment="1" applyProtection="1">
      <alignment horizontal="center" vertical="center" wrapText="1" readingOrder="2"/>
      <protection hidden="1"/>
    </xf>
    <xf numFmtId="0" fontId="10" fillId="5" borderId="57" xfId="0" applyFont="1" applyFill="1" applyBorder="1" applyAlignment="1" applyProtection="1">
      <alignment horizontal="right" vertical="center" wrapText="1" readingOrder="2"/>
      <protection hidden="1"/>
    </xf>
    <xf numFmtId="9" fontId="3" fillId="2" borderId="33" xfId="1" applyFont="1" applyFill="1" applyBorder="1" applyAlignment="1" applyProtection="1">
      <alignment horizontal="center" vertical="center" wrapText="1" readingOrder="2"/>
      <protection hidden="1"/>
    </xf>
    <xf numFmtId="0" fontId="3" fillId="2" borderId="40" xfId="0" applyFont="1" applyFill="1" applyBorder="1" applyAlignment="1" applyProtection="1">
      <alignment horizontal="center" vertical="center" wrapText="1" readingOrder="1"/>
      <protection hidden="1"/>
    </xf>
    <xf numFmtId="0" fontId="6" fillId="5" borderId="58" xfId="0" applyFont="1" applyFill="1" applyBorder="1" applyAlignment="1" applyProtection="1">
      <alignment horizontal="right" vertical="center" wrapText="1" readingOrder="2"/>
      <protection hidden="1"/>
    </xf>
    <xf numFmtId="9" fontId="3" fillId="2" borderId="45" xfId="1" applyFont="1" applyFill="1" applyBorder="1" applyAlignment="1" applyProtection="1">
      <alignment horizontal="center" vertical="center" wrapText="1" readingOrder="2"/>
      <protection hidden="1"/>
    </xf>
    <xf numFmtId="1" fontId="6" fillId="7" borderId="18" xfId="0" applyNumberFormat="1" applyFont="1" applyFill="1" applyBorder="1" applyAlignment="1" applyProtection="1">
      <alignment horizontal="center" vertical="center" wrapText="1" readingOrder="2"/>
      <protection hidden="1"/>
    </xf>
    <xf numFmtId="1" fontId="3" fillId="7" borderId="22" xfId="0" applyNumberFormat="1" applyFont="1" applyFill="1" applyBorder="1" applyAlignment="1" applyProtection="1">
      <alignment horizontal="center" vertical="center" wrapText="1" readingOrder="2"/>
      <protection hidden="1"/>
    </xf>
    <xf numFmtId="0" fontId="3" fillId="2" borderId="14" xfId="0" applyFont="1" applyFill="1" applyBorder="1" applyAlignment="1" applyProtection="1">
      <alignment horizontal="center" vertical="center" wrapText="1" readingOrder="1"/>
      <protection hidden="1"/>
    </xf>
    <xf numFmtId="0" fontId="6" fillId="5" borderId="20" xfId="0" applyFont="1" applyFill="1" applyBorder="1" applyAlignment="1" applyProtection="1">
      <alignment horizontal="right" vertical="center" wrapText="1" readingOrder="2"/>
      <protection hidden="1"/>
    </xf>
    <xf numFmtId="1" fontId="6" fillId="7" borderId="14" xfId="0" applyNumberFormat="1" applyFont="1" applyFill="1" applyBorder="1" applyAlignment="1" applyProtection="1">
      <alignment horizontal="center" vertical="center" wrapText="1" readingOrder="2"/>
      <protection hidden="1"/>
    </xf>
    <xf numFmtId="1" fontId="3" fillId="7" borderId="16" xfId="0" applyNumberFormat="1" applyFont="1" applyFill="1" applyBorder="1" applyAlignment="1" applyProtection="1">
      <alignment horizontal="center" vertical="center" wrapText="1" readingOrder="2"/>
      <protection hidden="1"/>
    </xf>
    <xf numFmtId="0" fontId="6" fillId="5" borderId="41" xfId="0" applyFont="1" applyFill="1" applyBorder="1" applyAlignment="1" applyProtection="1">
      <alignment horizontal="right" vertical="center" wrapText="1" readingOrder="2"/>
      <protection hidden="1"/>
    </xf>
    <xf numFmtId="0" fontId="6" fillId="5" borderId="59" xfId="0" applyFont="1" applyFill="1" applyBorder="1" applyAlignment="1" applyProtection="1">
      <alignment horizontal="right" vertical="center" wrapText="1" readingOrder="2"/>
      <protection hidden="1"/>
    </xf>
    <xf numFmtId="0" fontId="6" fillId="5" borderId="60" xfId="0" applyFont="1" applyFill="1" applyBorder="1" applyAlignment="1" applyProtection="1">
      <alignment horizontal="right" vertical="center" wrapText="1" readingOrder="2"/>
      <protection hidden="1"/>
    </xf>
    <xf numFmtId="1" fontId="7" fillId="7" borderId="8" xfId="0" applyNumberFormat="1" applyFont="1" applyFill="1" applyBorder="1" applyAlignment="1" applyProtection="1">
      <alignment horizontal="center" vertical="center" wrapText="1" readingOrder="2"/>
      <protection hidden="1"/>
    </xf>
    <xf numFmtId="1" fontId="6" fillId="7" borderId="24" xfId="0" applyNumberFormat="1" applyFont="1" applyFill="1" applyBorder="1" applyAlignment="1" applyProtection="1">
      <alignment horizontal="center" vertical="center" wrapText="1" readingOrder="2"/>
      <protection hidden="1"/>
    </xf>
    <xf numFmtId="1" fontId="6" fillId="7" borderId="17" xfId="0" applyNumberFormat="1" applyFont="1" applyFill="1" applyBorder="1" applyAlignment="1" applyProtection="1">
      <alignment horizontal="center" vertical="center" wrapText="1" readingOrder="2"/>
      <protection hidden="1"/>
    </xf>
    <xf numFmtId="1" fontId="6" fillId="7" borderId="22" xfId="0" applyNumberFormat="1" applyFont="1" applyFill="1" applyBorder="1" applyAlignment="1" applyProtection="1">
      <alignment horizontal="center" vertical="center" wrapText="1" readingOrder="2"/>
      <protection hidden="1"/>
    </xf>
    <xf numFmtId="1" fontId="6" fillId="7" borderId="25" xfId="0" applyNumberFormat="1" applyFont="1" applyFill="1" applyBorder="1" applyAlignment="1" applyProtection="1">
      <alignment horizontal="center" vertical="center" wrapText="1" readingOrder="2"/>
      <protection hidden="1"/>
    </xf>
    <xf numFmtId="1" fontId="6" fillId="7" borderId="20" xfId="0" applyNumberFormat="1" applyFont="1" applyFill="1" applyBorder="1" applyAlignment="1" applyProtection="1">
      <alignment horizontal="center" vertical="center" wrapText="1" readingOrder="2"/>
      <protection hidden="1"/>
    </xf>
    <xf numFmtId="1" fontId="6" fillId="7" borderId="16" xfId="0" applyNumberFormat="1" applyFont="1" applyFill="1" applyBorder="1" applyAlignment="1" applyProtection="1">
      <alignment horizontal="center" vertical="center" wrapText="1" readingOrder="2"/>
      <protection hidden="1"/>
    </xf>
    <xf numFmtId="1" fontId="6" fillId="7" borderId="21" xfId="0" applyNumberFormat="1" applyFont="1" applyFill="1" applyBorder="1" applyAlignment="1" applyProtection="1">
      <alignment horizontal="center" vertical="center" wrapText="1" readingOrder="2"/>
      <protection hidden="1"/>
    </xf>
    <xf numFmtId="1" fontId="6" fillId="7" borderId="23" xfId="0" applyNumberFormat="1" applyFont="1" applyFill="1" applyBorder="1" applyAlignment="1" applyProtection="1">
      <alignment horizontal="center" vertical="center" wrapText="1" readingOrder="2"/>
      <protection hidden="1"/>
    </xf>
    <xf numFmtId="1" fontId="6" fillId="7" borderId="26" xfId="0" applyNumberFormat="1" applyFont="1" applyFill="1" applyBorder="1" applyAlignment="1" applyProtection="1">
      <alignment horizontal="center" vertical="center" wrapText="1" readingOrder="2"/>
      <protection hidden="1"/>
    </xf>
    <xf numFmtId="1" fontId="6" fillId="7" borderId="37" xfId="0" applyNumberFormat="1" applyFont="1" applyFill="1" applyBorder="1" applyAlignment="1" applyProtection="1">
      <alignment horizontal="center" vertical="center" wrapText="1" readingOrder="2"/>
      <protection hidden="1"/>
    </xf>
    <xf numFmtId="1" fontId="6" fillId="7" borderId="31" xfId="0" applyNumberFormat="1" applyFont="1" applyFill="1" applyBorder="1" applyAlignment="1" applyProtection="1">
      <alignment horizontal="center" vertical="center" wrapText="1" readingOrder="2"/>
      <protection hidden="1"/>
    </xf>
    <xf numFmtId="1" fontId="6" fillId="7" borderId="50" xfId="0" applyNumberFormat="1" applyFont="1" applyFill="1" applyBorder="1" applyAlignment="1" applyProtection="1">
      <alignment horizontal="center" vertical="center" wrapText="1" readingOrder="2"/>
      <protection hidden="1"/>
    </xf>
    <xf numFmtId="1" fontId="7" fillId="7" borderId="34" xfId="0" applyNumberFormat="1" applyFont="1" applyFill="1" applyBorder="1" applyAlignment="1" applyProtection="1">
      <alignment horizontal="center" vertical="center" wrapText="1" readingOrder="2"/>
      <protection hidden="1"/>
    </xf>
    <xf numFmtId="1" fontId="6" fillId="7" borderId="54" xfId="0" applyNumberFormat="1" applyFont="1" applyFill="1" applyBorder="1" applyAlignment="1" applyProtection="1">
      <alignment horizontal="center" vertical="center" wrapText="1" readingOrder="2"/>
      <protection hidden="1"/>
    </xf>
    <xf numFmtId="1" fontId="7" fillId="7" borderId="29" xfId="0" applyNumberFormat="1" applyFont="1" applyFill="1" applyBorder="1" applyAlignment="1" applyProtection="1">
      <alignment horizontal="center" vertical="center" wrapText="1" readingOrder="2"/>
      <protection hidden="1"/>
    </xf>
    <xf numFmtId="1" fontId="6" fillId="7" borderId="62" xfId="0" applyNumberFormat="1" applyFont="1" applyFill="1" applyBorder="1" applyAlignment="1" applyProtection="1">
      <alignment horizontal="center" vertical="center" wrapText="1" readingOrder="2"/>
      <protection hidden="1"/>
    </xf>
    <xf numFmtId="1" fontId="6" fillId="7" borderId="28" xfId="0" applyNumberFormat="1" applyFont="1" applyFill="1" applyBorder="1" applyAlignment="1" applyProtection="1">
      <alignment horizontal="center" vertical="center" wrapText="1" readingOrder="2"/>
      <protection hidden="1"/>
    </xf>
    <xf numFmtId="0" fontId="6" fillId="9" borderId="5" xfId="0" applyFont="1" applyFill="1" applyBorder="1" applyAlignment="1" applyProtection="1">
      <alignment vertical="center" wrapText="1" readingOrder="2"/>
      <protection hidden="1"/>
    </xf>
    <xf numFmtId="1" fontId="7" fillId="15" borderId="1" xfId="0" applyNumberFormat="1" applyFont="1" applyFill="1" applyBorder="1" applyAlignment="1" applyProtection="1">
      <alignment horizontal="center" vertical="center" wrapText="1" readingOrder="2"/>
      <protection hidden="1"/>
    </xf>
    <xf numFmtId="1" fontId="6" fillId="7" borderId="63" xfId="0" applyNumberFormat="1" applyFont="1" applyFill="1" applyBorder="1" applyAlignment="1" applyProtection="1">
      <alignment horizontal="center" vertical="center" wrapText="1" readingOrder="2"/>
      <protection hidden="1"/>
    </xf>
    <xf numFmtId="1" fontId="6" fillId="14" borderId="6" xfId="0" applyNumberFormat="1" applyFont="1" applyFill="1" applyBorder="1" applyAlignment="1" applyProtection="1">
      <alignment horizontal="center" vertical="center" wrapText="1" readingOrder="2"/>
      <protection hidden="1"/>
    </xf>
    <xf numFmtId="1" fontId="6" fillId="14" borderId="56" xfId="0" applyNumberFormat="1" applyFont="1" applyFill="1" applyBorder="1" applyAlignment="1" applyProtection="1">
      <alignment horizontal="center" vertical="center" wrapText="1" readingOrder="2"/>
      <protection hidden="1"/>
    </xf>
    <xf numFmtId="1" fontId="6" fillId="13" borderId="5" xfId="0" applyNumberFormat="1" applyFont="1" applyFill="1" applyBorder="1" applyAlignment="1" applyProtection="1">
      <alignment horizontal="center" vertical="center" wrapText="1" readingOrder="2"/>
      <protection hidden="1"/>
    </xf>
    <xf numFmtId="1" fontId="6" fillId="7" borderId="51" xfId="0" applyNumberFormat="1" applyFont="1" applyFill="1" applyBorder="1" applyAlignment="1" applyProtection="1">
      <alignment horizontal="center" vertical="center" wrapText="1" readingOrder="2"/>
      <protection hidden="1"/>
    </xf>
    <xf numFmtId="9" fontId="3" fillId="2" borderId="10" xfId="1" applyFont="1" applyFill="1" applyBorder="1" applyAlignment="1" applyProtection="1">
      <alignment horizontal="center" vertical="center" wrapText="1" readingOrder="2"/>
      <protection hidden="1"/>
    </xf>
    <xf numFmtId="9" fontId="3" fillId="2" borderId="3" xfId="1" applyFont="1" applyFill="1" applyBorder="1" applyAlignment="1" applyProtection="1">
      <alignment horizontal="center" vertical="center" wrapText="1" readingOrder="2"/>
      <protection hidden="1"/>
    </xf>
    <xf numFmtId="9" fontId="3" fillId="2" borderId="2" xfId="1" applyFont="1" applyFill="1" applyBorder="1" applyAlignment="1" applyProtection="1">
      <alignment horizontal="center" vertical="center" wrapText="1" readingOrder="2"/>
      <protection hidden="1"/>
    </xf>
    <xf numFmtId="0" fontId="3" fillId="13" borderId="1" xfId="0" applyFont="1" applyFill="1" applyBorder="1" applyAlignment="1" applyProtection="1">
      <alignment horizontal="center" vertical="center" wrapText="1" readingOrder="2"/>
      <protection hidden="1"/>
    </xf>
    <xf numFmtId="0" fontId="6" fillId="9" borderId="34" xfId="0" applyFont="1" applyFill="1" applyBorder="1" applyAlignment="1" applyProtection="1">
      <alignment horizontal="right" vertical="center" wrapText="1" readingOrder="2"/>
      <protection hidden="1"/>
    </xf>
    <xf numFmtId="164" fontId="6" fillId="4" borderId="28" xfId="0" applyNumberFormat="1" applyFont="1" applyFill="1" applyBorder="1" applyAlignment="1" applyProtection="1">
      <alignment horizontal="center" vertical="center" wrapText="1" readingOrder="2"/>
      <protection hidden="1"/>
    </xf>
    <xf numFmtId="164" fontId="6" fillId="4" borderId="64" xfId="0" applyNumberFormat="1" applyFont="1" applyFill="1" applyBorder="1" applyAlignment="1" applyProtection="1">
      <alignment horizontal="center" vertical="center" wrapText="1" readingOrder="2"/>
      <protection hidden="1"/>
    </xf>
    <xf numFmtId="164" fontId="3" fillId="7" borderId="22" xfId="0" applyNumberFormat="1" applyFont="1" applyFill="1" applyBorder="1" applyAlignment="1" applyProtection="1">
      <alignment horizontal="center" vertical="center" wrapText="1" readingOrder="2"/>
      <protection hidden="1"/>
    </xf>
    <xf numFmtId="1" fontId="6" fillId="7" borderId="47" xfId="0" applyNumberFormat="1" applyFont="1" applyFill="1" applyBorder="1" applyAlignment="1" applyProtection="1">
      <alignment horizontal="center" vertical="center" wrapText="1" readingOrder="2"/>
      <protection hidden="1"/>
    </xf>
    <xf numFmtId="164" fontId="3" fillId="7" borderId="16" xfId="0" applyNumberFormat="1" applyFont="1" applyFill="1" applyBorder="1" applyAlignment="1" applyProtection="1">
      <alignment horizontal="center" vertical="center" wrapText="1" readingOrder="2"/>
      <protection hidden="1"/>
    </xf>
    <xf numFmtId="0" fontId="16" fillId="2" borderId="12" xfId="0" applyFont="1" applyFill="1" applyBorder="1" applyAlignment="1" applyProtection="1">
      <alignment horizontal="center" vertical="center" wrapText="1" readingOrder="2"/>
      <protection hidden="1"/>
    </xf>
    <xf numFmtId="0" fontId="16" fillId="2" borderId="45" xfId="0" applyFont="1" applyFill="1" applyBorder="1" applyAlignment="1" applyProtection="1">
      <alignment horizontal="center" vertical="center" wrapText="1" readingOrder="2"/>
      <protection hidden="1"/>
    </xf>
    <xf numFmtId="0" fontId="16" fillId="2" borderId="8" xfId="0" applyFont="1" applyFill="1" applyBorder="1" applyAlignment="1" applyProtection="1">
      <alignment horizontal="center" vertical="center" wrapText="1" readingOrder="2"/>
      <protection hidden="1"/>
    </xf>
    <xf numFmtId="0" fontId="16" fillId="2" borderId="7" xfId="0" applyFont="1" applyFill="1" applyBorder="1" applyAlignment="1" applyProtection="1">
      <alignment horizontal="center" vertical="center" wrapText="1" readingOrder="2"/>
      <protection hidden="1"/>
    </xf>
    <xf numFmtId="0" fontId="13" fillId="13" borderId="56" xfId="0" applyFont="1" applyFill="1" applyBorder="1" applyAlignment="1" applyProtection="1">
      <alignment horizontal="center" vertical="center" wrapText="1" readingOrder="2"/>
      <protection hidden="1"/>
    </xf>
    <xf numFmtId="0" fontId="13" fillId="13" borderId="7" xfId="0" applyFont="1" applyFill="1" applyBorder="1" applyAlignment="1" applyProtection="1">
      <alignment horizontal="center" vertical="center" wrapText="1" readingOrder="2"/>
      <protection hidden="1"/>
    </xf>
    <xf numFmtId="0" fontId="16" fillId="11" borderId="24" xfId="0" applyFont="1" applyFill="1" applyBorder="1" applyAlignment="1" applyProtection="1">
      <alignment horizontal="center" vertical="center" wrapText="1" readingOrder="2"/>
      <protection hidden="1"/>
    </xf>
    <xf numFmtId="0" fontId="13" fillId="12" borderId="56" xfId="0" applyFont="1" applyFill="1" applyBorder="1" applyAlignment="1" applyProtection="1">
      <alignment horizontal="center" vertical="center" wrapText="1" readingOrder="2"/>
      <protection hidden="1"/>
    </xf>
    <xf numFmtId="0" fontId="13" fillId="12" borderId="7" xfId="0" applyFont="1" applyFill="1" applyBorder="1" applyAlignment="1" applyProtection="1">
      <alignment horizontal="center" vertical="center" wrapText="1" readingOrder="2"/>
      <protection hidden="1"/>
    </xf>
    <xf numFmtId="0" fontId="13" fillId="10" borderId="35" xfId="0" applyFont="1" applyFill="1" applyBorder="1" applyAlignment="1" applyProtection="1">
      <alignment horizontal="center" vertical="center" wrapText="1" readingOrder="2"/>
      <protection hidden="1"/>
    </xf>
    <xf numFmtId="0" fontId="13" fillId="10" borderId="15" xfId="0" applyFont="1" applyFill="1" applyBorder="1" applyAlignment="1" applyProtection="1">
      <alignment horizontal="center" vertical="center" wrapText="1" readingOrder="2"/>
      <protection hidden="1"/>
    </xf>
    <xf numFmtId="0" fontId="11" fillId="7" borderId="12" xfId="0" applyFont="1" applyFill="1" applyBorder="1" applyAlignment="1" applyProtection="1">
      <alignment horizontal="center" vertical="center" wrapText="1" readingOrder="2"/>
      <protection hidden="1"/>
    </xf>
    <xf numFmtId="0" fontId="11" fillId="7" borderId="30" xfId="0" applyFont="1" applyFill="1" applyBorder="1" applyAlignment="1" applyProtection="1">
      <alignment horizontal="center" vertical="center" wrapText="1" readingOrder="2"/>
      <protection hidden="1"/>
    </xf>
    <xf numFmtId="0" fontId="11" fillId="7" borderId="32" xfId="0" applyFont="1" applyFill="1" applyBorder="1" applyAlignment="1" applyProtection="1">
      <alignment horizontal="center" vertical="center" wrapText="1" readingOrder="2"/>
      <protection hidden="1"/>
    </xf>
    <xf numFmtId="0" fontId="13" fillId="7" borderId="12" xfId="0" applyFont="1" applyFill="1" applyBorder="1" applyAlignment="1" applyProtection="1">
      <alignment horizontal="center" vertical="center" wrapText="1" readingOrder="2"/>
      <protection hidden="1"/>
    </xf>
    <xf numFmtId="0" fontId="13" fillId="7" borderId="30" xfId="0" applyFont="1" applyFill="1" applyBorder="1" applyAlignment="1" applyProtection="1">
      <alignment horizontal="center" vertical="center" wrapText="1" readingOrder="2"/>
      <protection hidden="1"/>
    </xf>
    <xf numFmtId="0" fontId="13" fillId="7" borderId="32" xfId="0" applyFont="1" applyFill="1" applyBorder="1" applyAlignment="1" applyProtection="1">
      <alignment horizontal="center" vertical="center" wrapText="1" readingOrder="2"/>
      <protection hidden="1"/>
    </xf>
    <xf numFmtId="1" fontId="6" fillId="3" borderId="8" xfId="0" applyNumberFormat="1" applyFont="1" applyFill="1" applyBorder="1" applyAlignment="1" applyProtection="1">
      <alignment horizontal="center" vertical="center" wrapText="1" readingOrder="2"/>
      <protection hidden="1"/>
    </xf>
    <xf numFmtId="1" fontId="6" fillId="3" borderId="41" xfId="0" applyNumberFormat="1" applyFont="1" applyFill="1" applyBorder="1" applyAlignment="1" applyProtection="1">
      <alignment horizontal="center" vertical="center" wrapText="1" readingOrder="2"/>
      <protection hidden="1"/>
    </xf>
    <xf numFmtId="1" fontId="6" fillId="3" borderId="34" xfId="0" applyNumberFormat="1" applyFont="1" applyFill="1" applyBorder="1" applyAlignment="1" applyProtection="1">
      <alignment horizontal="center" vertical="center" wrapText="1" readingOrder="2"/>
      <protection hidden="1"/>
    </xf>
    <xf numFmtId="1" fontId="6" fillId="3" borderId="7" xfId="0" applyNumberFormat="1" applyFont="1" applyFill="1" applyBorder="1" applyAlignment="1" applyProtection="1">
      <alignment horizontal="center" vertical="center" wrapText="1" readingOrder="2"/>
      <protection hidden="1"/>
    </xf>
    <xf numFmtId="2" fontId="8" fillId="6" borderId="6" xfId="0" applyNumberFormat="1" applyFont="1" applyFill="1" applyBorder="1" applyAlignment="1" applyProtection="1">
      <alignment horizontal="center" vertical="center" wrapText="1" readingOrder="2"/>
      <protection locked="0"/>
    </xf>
    <xf numFmtId="2" fontId="8" fillId="6" borderId="36" xfId="0" applyNumberFormat="1" applyFont="1" applyFill="1" applyBorder="1" applyAlignment="1" applyProtection="1">
      <alignment horizontal="center" vertical="center" wrapText="1" readingOrder="2"/>
      <protection locked="0"/>
    </xf>
    <xf numFmtId="0" fontId="4" fillId="8" borderId="6" xfId="0" applyFont="1" applyFill="1" applyBorder="1" applyAlignment="1">
      <alignment horizontal="center" vertical="center"/>
    </xf>
    <xf numFmtId="0" fontId="4" fillId="8" borderId="36" xfId="0" applyFont="1" applyFill="1" applyBorder="1" applyAlignment="1">
      <alignment horizontal="center" vertical="center"/>
    </xf>
    <xf numFmtId="0" fontId="2" fillId="9" borderId="8" xfId="0" applyFont="1" applyFill="1" applyBorder="1" applyAlignment="1" applyProtection="1">
      <alignment horizontal="center" vertical="center" wrapText="1" readingOrder="2"/>
      <protection hidden="1"/>
    </xf>
    <xf numFmtId="0" fontId="2" fillId="9" borderId="34" xfId="0" applyFont="1" applyFill="1" applyBorder="1" applyAlignment="1" applyProtection="1">
      <alignment horizontal="center" vertical="center" wrapText="1" readingOrder="2"/>
      <protection hidden="1"/>
    </xf>
    <xf numFmtId="0" fontId="8" fillId="6" borderId="32" xfId="0" applyFont="1" applyFill="1" applyBorder="1" applyAlignment="1" applyProtection="1">
      <alignment horizontal="center" vertical="center" wrapText="1" readingOrder="2"/>
      <protection hidden="1"/>
    </xf>
    <xf numFmtId="0" fontId="8" fillId="6" borderId="29" xfId="0" applyFont="1" applyFill="1" applyBorder="1" applyAlignment="1" applyProtection="1">
      <alignment horizontal="center" vertical="center" wrapText="1" readingOrder="2"/>
      <protection hidden="1"/>
    </xf>
    <xf numFmtId="0" fontId="3" fillId="3" borderId="1" xfId="0" applyFont="1" applyFill="1" applyBorder="1" applyAlignment="1" applyProtection="1">
      <alignment horizontal="center" vertical="center" wrapText="1" readingOrder="2"/>
      <protection hidden="1"/>
    </xf>
    <xf numFmtId="0" fontId="3" fillId="3" borderId="42" xfId="0" applyFont="1" applyFill="1" applyBorder="1" applyAlignment="1" applyProtection="1">
      <alignment horizontal="center" vertical="center" wrapText="1" readingOrder="2"/>
      <protection hidden="1"/>
    </xf>
    <xf numFmtId="0" fontId="3" fillId="3" borderId="43" xfId="0" applyFont="1" applyFill="1" applyBorder="1" applyAlignment="1" applyProtection="1">
      <alignment horizontal="center" vertical="center" wrapText="1" readingOrder="2"/>
      <protection hidden="1"/>
    </xf>
    <xf numFmtId="0" fontId="2" fillId="2" borderId="18" xfId="0" applyFont="1" applyFill="1" applyBorder="1" applyAlignment="1" applyProtection="1">
      <alignment horizontal="center" vertical="center" wrapText="1" readingOrder="2"/>
      <protection hidden="1"/>
    </xf>
    <xf numFmtId="0" fontId="2" fillId="2" borderId="22" xfId="0" applyFont="1" applyFill="1" applyBorder="1" applyAlignment="1" applyProtection="1">
      <alignment horizontal="center" vertical="center" wrapText="1" readingOrder="2"/>
      <protection hidden="1"/>
    </xf>
    <xf numFmtId="0" fontId="2" fillId="2" borderId="14" xfId="0" applyNumberFormat="1" applyFont="1" applyFill="1" applyBorder="1" applyAlignment="1" applyProtection="1">
      <alignment horizontal="center" vertical="center" wrapText="1" readingOrder="2"/>
      <protection hidden="1"/>
    </xf>
    <xf numFmtId="0" fontId="2" fillId="2" borderId="16" xfId="0" applyNumberFormat="1" applyFont="1" applyFill="1" applyBorder="1" applyAlignment="1" applyProtection="1">
      <alignment horizontal="center" vertical="center" wrapText="1" readingOrder="2"/>
      <protection hidden="1"/>
    </xf>
    <xf numFmtId="2" fontId="8" fillId="6" borderId="64" xfId="0" applyNumberFormat="1" applyFont="1" applyFill="1" applyBorder="1" applyAlignment="1" applyProtection="1">
      <alignment horizontal="center" vertical="center" wrapText="1" readingOrder="2"/>
      <protection locked="0"/>
    </xf>
    <xf numFmtId="0" fontId="3" fillId="3" borderId="12" xfId="0" applyFont="1" applyFill="1" applyBorder="1" applyAlignment="1" applyProtection="1">
      <alignment horizontal="center" vertical="center" wrapText="1" readingOrder="2"/>
      <protection hidden="1"/>
    </xf>
    <xf numFmtId="0" fontId="3" fillId="3" borderId="30" xfId="0" applyFont="1" applyFill="1" applyBorder="1" applyAlignment="1" applyProtection="1">
      <alignment horizontal="center" vertical="center" wrapText="1" readingOrder="2"/>
      <protection hidden="1"/>
    </xf>
    <xf numFmtId="0" fontId="3" fillId="3" borderId="32" xfId="0" applyFont="1" applyFill="1" applyBorder="1" applyAlignment="1" applyProtection="1">
      <alignment horizontal="center" vertical="center" wrapText="1" readingOrder="2"/>
      <protection hidden="1"/>
    </xf>
    <xf numFmtId="0" fontId="2" fillId="2" borderId="35" xfId="0" applyFont="1" applyFill="1" applyBorder="1" applyAlignment="1" applyProtection="1">
      <alignment horizontal="center" vertical="center" wrapText="1" readingOrder="2"/>
      <protection hidden="1"/>
    </xf>
    <xf numFmtId="0" fontId="2" fillId="2" borderId="61" xfId="0" applyFont="1" applyFill="1" applyBorder="1" applyAlignment="1" applyProtection="1">
      <alignment horizontal="center" vertical="center" wrapText="1" readingOrder="2"/>
      <protection hidden="1"/>
    </xf>
    <xf numFmtId="0" fontId="2" fillId="2" borderId="21" xfId="0" applyFont="1" applyFill="1" applyBorder="1" applyAlignment="1" applyProtection="1">
      <alignment horizontal="center" vertical="center" wrapText="1" readingOrder="2"/>
      <protection hidden="1"/>
    </xf>
    <xf numFmtId="0" fontId="2" fillId="2" borderId="9" xfId="0" applyNumberFormat="1" applyFont="1" applyFill="1" applyBorder="1" applyAlignment="1" applyProtection="1">
      <alignment horizontal="center" vertical="center" wrapText="1" readingOrder="2"/>
      <protection hidden="1"/>
    </xf>
    <xf numFmtId="0" fontId="2" fillId="2" borderId="60" xfId="0" applyNumberFormat="1" applyFont="1" applyFill="1" applyBorder="1" applyAlignment="1" applyProtection="1">
      <alignment horizontal="center" vertical="center" wrapText="1" readingOrder="2"/>
      <protection hidden="1"/>
    </xf>
    <xf numFmtId="0" fontId="2" fillId="2" borderId="26" xfId="0" applyNumberFormat="1" applyFont="1" applyFill="1" applyBorder="1" applyAlignment="1" applyProtection="1">
      <alignment horizontal="center" vertical="center" wrapText="1" readingOrder="2"/>
      <protection hidden="1"/>
    </xf>
    <xf numFmtId="0" fontId="22" fillId="6" borderId="8" xfId="0" applyFont="1" applyFill="1" applyBorder="1" applyAlignment="1" applyProtection="1">
      <alignment horizontal="center" vertical="center" wrapText="1" readingOrder="2"/>
      <protection hidden="1"/>
    </xf>
    <xf numFmtId="0" fontId="22" fillId="6" borderId="34" xfId="0" applyFont="1" applyFill="1" applyBorder="1" applyAlignment="1" applyProtection="1">
      <alignment horizontal="center" vertical="center" wrapText="1" readingOrder="2"/>
      <protection hidden="1"/>
    </xf>
    <xf numFmtId="0" fontId="22" fillId="6" borderId="7" xfId="0" applyFont="1" applyFill="1" applyBorder="1" applyAlignment="1" applyProtection="1">
      <alignment horizontal="center" vertical="center" wrapText="1" readingOrder="2"/>
      <protection hidden="1"/>
    </xf>
    <xf numFmtId="1" fontId="9" fillId="6" borderId="8" xfId="0" applyNumberFormat="1" applyFont="1" applyFill="1" applyBorder="1" applyAlignment="1">
      <alignment horizontal="center" vertical="center"/>
    </xf>
    <xf numFmtId="0" fontId="9" fillId="6" borderId="34" xfId="0" applyFont="1" applyFill="1" applyBorder="1" applyAlignment="1">
      <alignment horizontal="center" vertical="center"/>
    </xf>
    <xf numFmtId="0" fontId="9" fillId="6" borderId="33" xfId="0" applyFont="1" applyFill="1" applyBorder="1" applyAlignment="1">
      <alignment horizontal="center" vertical="center"/>
    </xf>
    <xf numFmtId="0" fontId="9" fillId="6" borderId="7" xfId="0" applyFont="1" applyFill="1" applyBorder="1" applyAlignment="1">
      <alignment horizontal="center" vertical="center"/>
    </xf>
    <xf numFmtId="0" fontId="3" fillId="2" borderId="40" xfId="0" applyFont="1" applyFill="1" applyBorder="1" applyAlignment="1" applyProtection="1">
      <alignment horizontal="center" vertical="center" wrapText="1" readingOrder="2"/>
      <protection hidden="1"/>
    </xf>
    <xf numFmtId="0" fontId="3" fillId="2" borderId="52" xfId="0" applyFont="1" applyFill="1" applyBorder="1" applyAlignment="1" applyProtection="1">
      <alignment horizontal="center" vertical="center" wrapText="1" readingOrder="2"/>
      <protection hidden="1"/>
    </xf>
    <xf numFmtId="0" fontId="3" fillId="2" borderId="53" xfId="0" applyFont="1" applyFill="1" applyBorder="1" applyAlignment="1" applyProtection="1">
      <alignment horizontal="center" vertical="center" wrapText="1" readingOrder="2"/>
      <protection hidden="1"/>
    </xf>
    <xf numFmtId="0" fontId="6" fillId="5" borderId="58" xfId="0" applyFont="1" applyFill="1" applyBorder="1" applyAlignment="1" applyProtection="1">
      <alignment horizontal="right" vertical="center" wrapText="1" readingOrder="2"/>
      <protection hidden="1"/>
    </xf>
    <xf numFmtId="0" fontId="6" fillId="5" borderId="55" xfId="0" applyFont="1" applyFill="1" applyBorder="1" applyAlignment="1" applyProtection="1">
      <alignment horizontal="right" vertical="center" wrapText="1" readingOrder="2"/>
      <protection hidden="1"/>
    </xf>
    <xf numFmtId="0" fontId="6" fillId="5" borderId="57" xfId="0" applyFont="1" applyFill="1" applyBorder="1" applyAlignment="1" applyProtection="1">
      <alignment horizontal="right" vertical="center" wrapText="1" readingOrder="2"/>
      <protection hidden="1"/>
    </xf>
    <xf numFmtId="0" fontId="3" fillId="2" borderId="1" xfId="0" applyFont="1" applyFill="1" applyBorder="1" applyAlignment="1" applyProtection="1">
      <alignment horizontal="center" vertical="center" wrapText="1" readingOrder="2"/>
      <protection hidden="1"/>
    </xf>
    <xf numFmtId="0" fontId="3" fillId="2" borderId="42" xfId="0" applyFont="1" applyFill="1" applyBorder="1" applyAlignment="1" applyProtection="1">
      <alignment horizontal="center" vertical="center" wrapText="1" readingOrder="2"/>
      <protection hidden="1"/>
    </xf>
    <xf numFmtId="0" fontId="3" fillId="2" borderId="43" xfId="0" applyFont="1" applyFill="1" applyBorder="1" applyAlignment="1" applyProtection="1">
      <alignment horizontal="center" vertical="center" wrapText="1" readingOrder="2"/>
      <protection hidden="1"/>
    </xf>
    <xf numFmtId="1" fontId="9" fillId="6" borderId="34" xfId="0" applyNumberFormat="1" applyFont="1" applyFill="1" applyBorder="1" applyAlignment="1">
      <alignment horizontal="center" vertical="center"/>
    </xf>
    <xf numFmtId="1" fontId="9" fillId="6" borderId="7" xfId="0" applyNumberFormat="1" applyFont="1" applyFill="1" applyBorder="1" applyAlignment="1">
      <alignment horizontal="center" vertical="center"/>
    </xf>
    <xf numFmtId="0" fontId="2" fillId="2" borderId="15" xfId="0" applyFont="1" applyFill="1" applyBorder="1" applyAlignment="1" applyProtection="1">
      <alignment horizontal="center" vertical="center" wrapText="1" readingOrder="2"/>
      <protection hidden="1"/>
    </xf>
    <xf numFmtId="0" fontId="2" fillId="2" borderId="27" xfId="0" applyNumberFormat="1" applyFont="1" applyFill="1" applyBorder="1" applyAlignment="1" applyProtection="1">
      <alignment horizontal="center" vertical="center" wrapText="1" readingOrder="2"/>
      <protection hidden="1"/>
    </xf>
    <xf numFmtId="1" fontId="7" fillId="15" borderId="8" xfId="0" applyNumberFormat="1" applyFont="1" applyFill="1" applyBorder="1" applyAlignment="1" applyProtection="1">
      <alignment horizontal="center" vertical="center" wrapText="1" readingOrder="2"/>
      <protection hidden="1"/>
    </xf>
    <xf numFmtId="1" fontId="7" fillId="15" borderId="34" xfId="0" applyNumberFormat="1" applyFont="1" applyFill="1" applyBorder="1" applyAlignment="1" applyProtection="1">
      <alignment horizontal="center" vertical="center" wrapText="1" readingOrder="2"/>
      <protection hidden="1"/>
    </xf>
    <xf numFmtId="1" fontId="7" fillId="15" borderId="7" xfId="0" applyNumberFormat="1" applyFont="1" applyFill="1" applyBorder="1" applyAlignment="1" applyProtection="1">
      <alignment horizontal="center" vertical="center" wrapText="1" readingOrder="2"/>
      <protection hidden="1"/>
    </xf>
    <xf numFmtId="0" fontId="3" fillId="2" borderId="12" xfId="0" applyFont="1" applyFill="1" applyBorder="1" applyAlignment="1" applyProtection="1">
      <alignment horizontal="center" vertical="center" wrapText="1" readingOrder="2"/>
      <protection hidden="1"/>
    </xf>
    <xf numFmtId="0" fontId="3" fillId="2" borderId="30" xfId="0" applyFont="1" applyFill="1" applyBorder="1" applyAlignment="1" applyProtection="1">
      <alignment horizontal="center" vertical="center" wrapText="1" readingOrder="2"/>
      <protection hidden="1"/>
    </xf>
    <xf numFmtId="0" fontId="3" fillId="2" borderId="32" xfId="0" applyFont="1" applyFill="1" applyBorder="1" applyAlignment="1" applyProtection="1">
      <alignment horizontal="center" vertical="center" wrapText="1" readingOrder="2"/>
      <protection hidden="1"/>
    </xf>
    <xf numFmtId="0" fontId="22" fillId="6" borderId="29" xfId="0" applyFont="1" applyFill="1" applyBorder="1" applyAlignment="1" applyProtection="1">
      <alignment horizontal="center" vertical="center" wrapText="1" readingOrder="2"/>
      <protection hidden="1"/>
    </xf>
    <xf numFmtId="0" fontId="6" fillId="5" borderId="1" xfId="0" applyFont="1" applyFill="1" applyBorder="1" applyAlignment="1" applyProtection="1">
      <alignment horizontal="center" vertical="center" wrapText="1" readingOrder="2"/>
      <protection hidden="1"/>
    </xf>
    <xf numFmtId="0" fontId="6" fillId="5" borderId="42" xfId="0" applyFont="1" applyFill="1" applyBorder="1" applyAlignment="1" applyProtection="1">
      <alignment horizontal="center" vertical="center" wrapText="1" readingOrder="2"/>
      <protection hidden="1"/>
    </xf>
    <xf numFmtId="0" fontId="6" fillId="5" borderId="4" xfId="0" applyFont="1" applyFill="1" applyBorder="1" applyAlignment="1" applyProtection="1">
      <alignment horizontal="center" vertical="center" wrapText="1" readingOrder="2"/>
      <protection hidden="1"/>
    </xf>
    <xf numFmtId="0" fontId="6" fillId="5" borderId="11" xfId="0" applyFont="1" applyFill="1" applyBorder="1" applyAlignment="1" applyProtection="1">
      <alignment horizontal="center" vertical="center" wrapText="1" readingOrder="2"/>
      <protection hidden="1"/>
    </xf>
    <xf numFmtId="0" fontId="6" fillId="5" borderId="43" xfId="0" applyFont="1" applyFill="1" applyBorder="1" applyAlignment="1" applyProtection="1">
      <alignment horizontal="center" vertical="center" wrapText="1" readingOrder="2"/>
      <protection hidden="1"/>
    </xf>
    <xf numFmtId="0" fontId="3" fillId="3" borderId="45" xfId="0" applyFont="1" applyFill="1" applyBorder="1" applyAlignment="1" applyProtection="1">
      <alignment horizontal="center" vertical="center" wrapText="1" readingOrder="2"/>
      <protection hidden="1"/>
    </xf>
    <xf numFmtId="0" fontId="3" fillId="3" borderId="46" xfId="0" applyFont="1" applyFill="1" applyBorder="1" applyAlignment="1" applyProtection="1">
      <alignment horizontal="center" vertical="center" wrapText="1" readingOrder="2"/>
      <protection hidden="1"/>
    </xf>
    <xf numFmtId="0" fontId="3" fillId="3" borderId="33" xfId="0" applyFont="1" applyFill="1" applyBorder="1" applyAlignment="1" applyProtection="1">
      <alignment horizontal="center" vertical="center" wrapText="1" readingOrder="2"/>
      <protection hidden="1"/>
    </xf>
    <xf numFmtId="0" fontId="2" fillId="2" borderId="8" xfId="0" applyNumberFormat="1" applyFont="1" applyFill="1" applyBorder="1" applyAlignment="1" applyProtection="1">
      <alignment horizontal="center" vertical="center" wrapText="1" readingOrder="2"/>
      <protection hidden="1"/>
    </xf>
    <xf numFmtId="0" fontId="2" fillId="2" borderId="7" xfId="0" applyNumberFormat="1" applyFont="1" applyFill="1" applyBorder="1" applyAlignment="1" applyProtection="1">
      <alignment horizontal="center" vertical="center" wrapText="1" readingOrder="2"/>
      <protection hidden="1"/>
    </xf>
    <xf numFmtId="0" fontId="2" fillId="2" borderId="48" xfId="0" applyNumberFormat="1" applyFont="1" applyFill="1" applyBorder="1" applyAlignment="1" applyProtection="1">
      <alignment horizontal="center" vertical="center" wrapText="1" readingOrder="2"/>
      <protection hidden="1"/>
    </xf>
    <xf numFmtId="0" fontId="2" fillId="2" borderId="49" xfId="0" applyNumberFormat="1" applyFont="1" applyFill="1" applyBorder="1" applyAlignment="1" applyProtection="1">
      <alignment horizontal="center" vertical="center" wrapText="1" readingOrder="2"/>
      <protection hidden="1"/>
    </xf>
    <xf numFmtId="2" fontId="21" fillId="13" borderId="8" xfId="0" applyNumberFormat="1" applyFont="1" applyFill="1" applyBorder="1" applyAlignment="1" applyProtection="1">
      <alignment horizontal="center" vertical="center" wrapText="1" readingOrder="2"/>
      <protection hidden="1"/>
    </xf>
    <xf numFmtId="0" fontId="21" fillId="13" borderId="7" xfId="0" applyFont="1" applyFill="1" applyBorder="1" applyAlignment="1" applyProtection="1">
      <alignment horizontal="center" vertical="center" wrapText="1" readingOrder="2"/>
      <protection hidden="1"/>
    </xf>
  </cellXfs>
  <cellStyles count="3">
    <cellStyle name="Normal" xfId="0" builtinId="0"/>
    <cellStyle name="Percent" xfId="1" builtinId="5"/>
    <cellStyle name="היפר-קישור" xfId="2" builtinId="8"/>
  </cellStyles>
  <dxfs count="68">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rightToLeft="1" topLeftCell="A16" zoomScale="85" zoomScaleNormal="85" workbookViewId="0">
      <pane xSplit="3" topLeftCell="D1" activePane="topRight" state="frozen"/>
      <selection pane="topRight" activeCell="B19" sqref="B19"/>
    </sheetView>
  </sheetViews>
  <sheetFormatPr defaultRowHeight="14.25" x14ac:dyDescent="0.2"/>
  <cols>
    <col min="2" max="2" width="48.25" customWidth="1"/>
    <col min="3" max="3" width="18.875" customWidth="1"/>
    <col min="4" max="6" width="26.625" customWidth="1"/>
  </cols>
  <sheetData>
    <row r="1" spans="1:6" ht="19.5" x14ac:dyDescent="0.2">
      <c r="A1" s="131" t="s">
        <v>4</v>
      </c>
      <c r="B1" s="134" t="s">
        <v>9</v>
      </c>
      <c r="C1" s="19" t="s">
        <v>15</v>
      </c>
      <c r="D1" s="18">
        <v>1</v>
      </c>
      <c r="E1" s="17">
        <f>D1+1</f>
        <v>2</v>
      </c>
      <c r="F1" s="17">
        <f>E1+1</f>
        <v>3</v>
      </c>
    </row>
    <row r="2" spans="1:6" ht="18.75" x14ac:dyDescent="0.2">
      <c r="A2" s="132"/>
      <c r="B2" s="135"/>
      <c r="C2" s="20" t="s">
        <v>7</v>
      </c>
      <c r="D2" s="21"/>
      <c r="E2" s="22"/>
      <c r="F2" s="22"/>
    </row>
    <row r="3" spans="1:6" ht="18.75" x14ac:dyDescent="0.2">
      <c r="A3" s="132"/>
      <c r="B3" s="135"/>
      <c r="C3" s="20" t="s">
        <v>10</v>
      </c>
      <c r="D3" s="32"/>
      <c r="E3" s="33"/>
      <c r="F3" s="33"/>
    </row>
    <row r="4" spans="1:6" ht="18.75" x14ac:dyDescent="0.2">
      <c r="A4" s="132"/>
      <c r="B4" s="135"/>
      <c r="C4" s="20" t="s">
        <v>76</v>
      </c>
      <c r="D4" s="21"/>
      <c r="E4" s="22"/>
      <c r="F4" s="22"/>
    </row>
    <row r="5" spans="1:6" ht="18.75" x14ac:dyDescent="0.2">
      <c r="A5" s="132"/>
      <c r="B5" s="135"/>
      <c r="C5" s="20" t="s">
        <v>11</v>
      </c>
      <c r="D5" s="21"/>
      <c r="E5" s="22"/>
      <c r="F5" s="22"/>
    </row>
    <row r="6" spans="1:6" ht="18.75" x14ac:dyDescent="0.2">
      <c r="A6" s="132"/>
      <c r="B6" s="135"/>
      <c r="C6" s="20" t="s">
        <v>12</v>
      </c>
      <c r="D6" s="34"/>
      <c r="E6" s="33"/>
      <c r="F6" s="33"/>
    </row>
    <row r="7" spans="1:6" ht="19.5" thickBot="1" x14ac:dyDescent="0.25">
      <c r="A7" s="133"/>
      <c r="B7" s="136"/>
      <c r="C7" s="23" t="s">
        <v>13</v>
      </c>
      <c r="D7" s="24"/>
      <c r="E7" s="25"/>
      <c r="F7" s="25"/>
    </row>
    <row r="8" spans="1:6" ht="19.5" thickBot="1" x14ac:dyDescent="0.25">
      <c r="A8" s="37"/>
      <c r="B8" s="129" t="s">
        <v>14</v>
      </c>
      <c r="C8" s="130"/>
      <c r="D8" s="26"/>
      <c r="E8" s="27"/>
      <c r="F8" s="27"/>
    </row>
    <row r="9" spans="1:6" ht="31.15" customHeight="1" x14ac:dyDescent="0.2">
      <c r="A9" s="38" t="s">
        <v>28</v>
      </c>
      <c r="B9" s="126" t="s">
        <v>17</v>
      </c>
      <c r="C9" s="126"/>
      <c r="D9" s="28"/>
      <c r="E9" s="28"/>
      <c r="F9" s="52"/>
    </row>
    <row r="10" spans="1:6" ht="46.15" customHeight="1" x14ac:dyDescent="0.2">
      <c r="A10" s="38" t="s">
        <v>30</v>
      </c>
      <c r="B10" s="126" t="s">
        <v>29</v>
      </c>
      <c r="C10" s="126"/>
      <c r="D10" s="28"/>
      <c r="E10" s="28"/>
      <c r="F10" s="52"/>
    </row>
    <row r="11" spans="1:6" ht="46.15" customHeight="1" x14ac:dyDescent="0.2">
      <c r="A11" s="38" t="s">
        <v>31</v>
      </c>
      <c r="B11" s="126" t="s">
        <v>18</v>
      </c>
      <c r="C11" s="126"/>
      <c r="D11" s="28"/>
      <c r="E11" s="28"/>
      <c r="F11" s="52"/>
    </row>
    <row r="12" spans="1:6" ht="46.15" customHeight="1" x14ac:dyDescent="0.2">
      <c r="A12" s="38" t="s">
        <v>32</v>
      </c>
      <c r="B12" s="126" t="s">
        <v>117</v>
      </c>
      <c r="C12" s="126"/>
      <c r="D12" s="28"/>
      <c r="E12" s="28"/>
      <c r="F12" s="52"/>
    </row>
    <row r="13" spans="1:6" ht="46.15" customHeight="1" x14ac:dyDescent="0.2">
      <c r="A13" s="38" t="s">
        <v>33</v>
      </c>
      <c r="B13" s="126" t="s">
        <v>122</v>
      </c>
      <c r="C13" s="126"/>
      <c r="D13" s="28"/>
      <c r="E13" s="28"/>
      <c r="F13" s="52"/>
    </row>
    <row r="14" spans="1:6" ht="46.15" customHeight="1" thickBot="1" x14ac:dyDescent="0.25">
      <c r="A14" s="38" t="s">
        <v>34</v>
      </c>
      <c r="B14" s="126" t="s">
        <v>35</v>
      </c>
      <c r="C14" s="126"/>
      <c r="D14" s="28"/>
      <c r="E14" s="28"/>
      <c r="F14" s="52"/>
    </row>
    <row r="15" spans="1:6" ht="25.9" customHeight="1" thickBot="1" x14ac:dyDescent="0.25">
      <c r="A15" s="37" t="s">
        <v>36</v>
      </c>
      <c r="B15" s="129" t="s">
        <v>40</v>
      </c>
      <c r="C15" s="130"/>
      <c r="D15" s="26"/>
      <c r="E15" s="27"/>
      <c r="F15" s="27"/>
    </row>
    <row r="16" spans="1:6" ht="46.15" customHeight="1" x14ac:dyDescent="0.2">
      <c r="A16" s="38" t="s">
        <v>37</v>
      </c>
      <c r="B16" s="126" t="s">
        <v>123</v>
      </c>
      <c r="C16" s="126"/>
      <c r="D16" s="28"/>
      <c r="E16" s="28"/>
      <c r="F16" s="52"/>
    </row>
    <row r="17" spans="1:6" ht="46.15" customHeight="1" x14ac:dyDescent="0.2">
      <c r="A17" s="38" t="s">
        <v>38</v>
      </c>
      <c r="B17" s="126" t="s">
        <v>124</v>
      </c>
      <c r="C17" s="126"/>
      <c r="D17" s="28"/>
      <c r="E17" s="28"/>
      <c r="F17" s="52"/>
    </row>
    <row r="18" spans="1:6" ht="84" customHeight="1" x14ac:dyDescent="0.2">
      <c r="A18" s="38" t="s">
        <v>39</v>
      </c>
      <c r="B18" s="126" t="s">
        <v>125</v>
      </c>
      <c r="C18" s="126"/>
      <c r="D18" s="28"/>
      <c r="E18" s="28"/>
      <c r="F18" s="52"/>
    </row>
    <row r="19" spans="1:6" ht="15" thickBot="1" x14ac:dyDescent="0.25">
      <c r="A19" s="29"/>
      <c r="B19" s="29"/>
      <c r="C19" s="29"/>
      <c r="D19" s="29"/>
      <c r="E19" s="29"/>
      <c r="F19" s="29"/>
    </row>
    <row r="20" spans="1:6" ht="19.5" thickBot="1" x14ac:dyDescent="0.25">
      <c r="A20" s="30" t="s">
        <v>41</v>
      </c>
      <c r="B20" s="127" t="s">
        <v>16</v>
      </c>
      <c r="C20" s="128"/>
      <c r="D20" s="31"/>
      <c r="E20" s="31"/>
      <c r="F20" s="31"/>
    </row>
    <row r="21" spans="1:6" ht="16.5" thickBot="1" x14ac:dyDescent="0.25">
      <c r="A21" s="55" t="s">
        <v>43</v>
      </c>
      <c r="B21" s="56" t="s">
        <v>44</v>
      </c>
      <c r="C21" s="57"/>
      <c r="D21" s="57"/>
      <c r="E21" s="57"/>
      <c r="F21" s="57"/>
    </row>
    <row r="22" spans="1:6" ht="36" customHeight="1" thickBot="1" x14ac:dyDescent="0.25">
      <c r="A22" s="35" t="s">
        <v>45</v>
      </c>
      <c r="B22" s="122" t="s">
        <v>42</v>
      </c>
      <c r="C22" s="123"/>
      <c r="D22" s="28"/>
      <c r="E22" s="28"/>
      <c r="F22" s="52"/>
    </row>
    <row r="23" spans="1:6" ht="63.6" customHeight="1" thickBot="1" x14ac:dyDescent="0.25">
      <c r="A23" s="35" t="s">
        <v>46</v>
      </c>
      <c r="B23" s="122" t="s">
        <v>64</v>
      </c>
      <c r="C23" s="123"/>
      <c r="D23" s="28"/>
      <c r="E23" s="28"/>
      <c r="F23" s="52"/>
    </row>
    <row r="24" spans="1:6" ht="63.6" customHeight="1" thickBot="1" x14ac:dyDescent="0.25">
      <c r="A24" s="35" t="s">
        <v>48</v>
      </c>
      <c r="B24" s="122" t="s">
        <v>63</v>
      </c>
      <c r="C24" s="123"/>
      <c r="D24" s="28"/>
      <c r="E24" s="28"/>
      <c r="F24" s="52"/>
    </row>
    <row r="25" spans="1:6" ht="36" customHeight="1" thickBot="1" x14ac:dyDescent="0.25">
      <c r="A25" s="35" t="s">
        <v>47</v>
      </c>
      <c r="B25" s="122" t="s">
        <v>65</v>
      </c>
      <c r="C25" s="123"/>
      <c r="D25" s="28"/>
      <c r="E25" s="28"/>
      <c r="F25" s="52"/>
    </row>
    <row r="26" spans="1:6" ht="58.9" customHeight="1" thickBot="1" x14ac:dyDescent="0.25">
      <c r="A26" s="35" t="s">
        <v>49</v>
      </c>
      <c r="B26" s="122" t="s">
        <v>118</v>
      </c>
      <c r="C26" s="123"/>
      <c r="D26" s="28"/>
      <c r="E26" s="28"/>
      <c r="F26" s="52"/>
    </row>
    <row r="27" spans="1:6" ht="36" customHeight="1" thickBot="1" x14ac:dyDescent="0.25">
      <c r="A27" s="35" t="s">
        <v>50</v>
      </c>
      <c r="B27" s="122" t="s">
        <v>66</v>
      </c>
      <c r="C27" s="123"/>
      <c r="D27" s="28"/>
      <c r="E27" s="28"/>
      <c r="F27" s="52"/>
    </row>
    <row r="28" spans="1:6" ht="46.9" customHeight="1" thickBot="1" x14ac:dyDescent="0.25">
      <c r="A28" s="35" t="s">
        <v>51</v>
      </c>
      <c r="B28" s="122" t="s">
        <v>67</v>
      </c>
      <c r="C28" s="123"/>
      <c r="D28" s="28"/>
      <c r="E28" s="28"/>
      <c r="F28" s="52"/>
    </row>
    <row r="29" spans="1:6" ht="36" customHeight="1" thickBot="1" x14ac:dyDescent="0.25">
      <c r="A29" s="35" t="s">
        <v>52</v>
      </c>
      <c r="B29" s="122" t="s">
        <v>19</v>
      </c>
      <c r="C29" s="123"/>
      <c r="D29" s="28"/>
      <c r="E29" s="28"/>
      <c r="F29" s="52"/>
    </row>
    <row r="30" spans="1:6" ht="36" customHeight="1" thickBot="1" x14ac:dyDescent="0.25">
      <c r="A30" s="35" t="s">
        <v>53</v>
      </c>
      <c r="B30" s="122" t="s">
        <v>20</v>
      </c>
      <c r="C30" s="123"/>
      <c r="D30" s="28"/>
      <c r="E30" s="28"/>
      <c r="F30" s="52"/>
    </row>
    <row r="31" spans="1:6" ht="36" customHeight="1" thickBot="1" x14ac:dyDescent="0.25">
      <c r="A31" s="35" t="s">
        <v>54</v>
      </c>
      <c r="B31" s="122" t="s">
        <v>68</v>
      </c>
      <c r="C31" s="123"/>
      <c r="D31" s="28"/>
      <c r="E31" s="28"/>
      <c r="F31" s="52"/>
    </row>
    <row r="32" spans="1:6" ht="36" customHeight="1" thickBot="1" x14ac:dyDescent="0.25">
      <c r="A32" s="35" t="s">
        <v>55</v>
      </c>
      <c r="B32" s="122" t="s">
        <v>69</v>
      </c>
      <c r="C32" s="123"/>
      <c r="D32" s="28"/>
      <c r="E32" s="28"/>
      <c r="F32" s="52"/>
    </row>
    <row r="33" spans="1:6" ht="36" customHeight="1" thickBot="1" x14ac:dyDescent="0.25">
      <c r="A33" s="35" t="s">
        <v>56</v>
      </c>
      <c r="B33" s="122" t="s">
        <v>70</v>
      </c>
      <c r="C33" s="123"/>
      <c r="D33" s="28"/>
      <c r="E33" s="28"/>
      <c r="F33" s="52"/>
    </row>
    <row r="34" spans="1:6" ht="36" customHeight="1" thickBot="1" x14ac:dyDescent="0.25">
      <c r="A34" s="35" t="s">
        <v>57</v>
      </c>
      <c r="B34" s="122" t="s">
        <v>71</v>
      </c>
      <c r="C34" s="123"/>
      <c r="D34" s="28"/>
      <c r="E34" s="28"/>
      <c r="F34" s="52"/>
    </row>
    <row r="35" spans="1:6" ht="49.15" customHeight="1" thickBot="1" x14ac:dyDescent="0.25">
      <c r="A35" s="35" t="s">
        <v>58</v>
      </c>
      <c r="B35" s="122" t="s">
        <v>21</v>
      </c>
      <c r="C35" s="123"/>
      <c r="D35" s="28"/>
      <c r="E35" s="28"/>
      <c r="F35" s="52"/>
    </row>
    <row r="36" spans="1:6" ht="36" customHeight="1" thickBot="1" x14ac:dyDescent="0.25">
      <c r="A36" s="35" t="s">
        <v>59</v>
      </c>
      <c r="B36" s="122" t="s">
        <v>72</v>
      </c>
      <c r="C36" s="123"/>
      <c r="D36" s="28"/>
      <c r="E36" s="28"/>
      <c r="F36" s="52"/>
    </row>
    <row r="37" spans="1:6" ht="19.5" thickBot="1" x14ac:dyDescent="0.25">
      <c r="A37" s="55" t="s">
        <v>119</v>
      </c>
      <c r="B37" s="124" t="s">
        <v>120</v>
      </c>
      <c r="C37" s="125"/>
      <c r="D37" s="57"/>
      <c r="E37" s="57"/>
      <c r="F37" s="57"/>
    </row>
    <row r="38" spans="1:6" ht="109.15" customHeight="1" thickBot="1" x14ac:dyDescent="0.25">
      <c r="A38" s="58" t="s">
        <v>60</v>
      </c>
      <c r="B38" s="120" t="s">
        <v>73</v>
      </c>
      <c r="C38" s="121"/>
      <c r="D38" s="59"/>
      <c r="E38" s="59"/>
      <c r="F38" s="60"/>
    </row>
    <row r="39" spans="1:6" ht="54" customHeight="1" thickBot="1" x14ac:dyDescent="0.25">
      <c r="A39" s="35" t="s">
        <v>61</v>
      </c>
      <c r="B39" s="120" t="s">
        <v>74</v>
      </c>
      <c r="C39" s="121"/>
      <c r="D39" s="28"/>
      <c r="E39" s="28"/>
      <c r="F39" s="52"/>
    </row>
    <row r="40" spans="1:6" ht="67.150000000000006" customHeight="1" thickBot="1" x14ac:dyDescent="0.25">
      <c r="A40" s="36" t="s">
        <v>62</v>
      </c>
      <c r="B40" s="120" t="s">
        <v>75</v>
      </c>
      <c r="C40" s="121"/>
      <c r="D40" s="53"/>
      <c r="E40" s="53"/>
      <c r="F40" s="54"/>
    </row>
  </sheetData>
  <mergeCells count="33">
    <mergeCell ref="B16:C16"/>
    <mergeCell ref="B17:C17"/>
    <mergeCell ref="B12:C12"/>
    <mergeCell ref="B13:C13"/>
    <mergeCell ref="B14:C14"/>
    <mergeCell ref="B8:C8"/>
    <mergeCell ref="B15:C15"/>
    <mergeCell ref="A1:A7"/>
    <mergeCell ref="B1:B7"/>
    <mergeCell ref="B9:C9"/>
    <mergeCell ref="B10:C10"/>
    <mergeCell ref="B11:C11"/>
    <mergeCell ref="B18:C18"/>
    <mergeCell ref="B20:C20"/>
    <mergeCell ref="B22:C22"/>
    <mergeCell ref="B23:C23"/>
    <mergeCell ref="B24:C24"/>
    <mergeCell ref="B25:C25"/>
    <mergeCell ref="B26:C26"/>
    <mergeCell ref="B27:C27"/>
    <mergeCell ref="B28:C28"/>
    <mergeCell ref="B29:C29"/>
    <mergeCell ref="B30:C30"/>
    <mergeCell ref="B31:C31"/>
    <mergeCell ref="B32:C32"/>
    <mergeCell ref="B33:C33"/>
    <mergeCell ref="B34:C34"/>
    <mergeCell ref="B40:C40"/>
    <mergeCell ref="B35:C35"/>
    <mergeCell ref="B36:C36"/>
    <mergeCell ref="B37:C37"/>
    <mergeCell ref="B38:C38"/>
    <mergeCell ref="B39:C39"/>
  </mergeCells>
  <conditionalFormatting sqref="D8:F8 D15:F15">
    <cfRule type="containsText" dxfId="67" priority="261" operator="containsText" text="ל.ר.">
      <formula>NOT(ISERROR(SEARCH("ל.ר.",D8)))</formula>
    </cfRule>
    <cfRule type="containsText" dxfId="66" priority="262" operator="containsText" text="$">
      <formula>NOT(ISERROR(SEARCH("$",D8)))</formula>
    </cfRule>
    <cfRule type="containsText" dxfId="65" priority="263" operator="containsText" text="X">
      <formula>NOT(ISERROR(SEARCH("X",D8)))</formula>
    </cfRule>
    <cfRule type="containsText" dxfId="64" priority="264" operator="containsText" text="V">
      <formula>NOT(ISERROR(SEARCH("V",D8)))</formula>
    </cfRule>
  </conditionalFormatting>
  <conditionalFormatting sqref="D9:F9 D22:F22">
    <cfRule type="containsText" dxfId="63" priority="249" stopIfTrue="1" operator="containsText" text="V">
      <formula>NOT(ISERROR(SEARCH("V",D9)))</formula>
    </cfRule>
    <cfRule type="containsText" dxfId="62" priority="250" stopIfTrue="1" operator="containsText" text="X">
      <formula>NOT(ISERROR(SEARCH("X",D9)))</formula>
    </cfRule>
    <cfRule type="notContainsBlanks" dxfId="61" priority="251" stopIfTrue="1">
      <formula>LEN(TRIM(D9))&gt;0</formula>
    </cfRule>
  </conditionalFormatting>
  <conditionalFormatting sqref="E22:F22">
    <cfRule type="containsText" dxfId="60" priority="246" stopIfTrue="1" operator="containsText" text="V">
      <formula>NOT(ISERROR(SEARCH("V",E22)))</formula>
    </cfRule>
    <cfRule type="containsText" dxfId="59" priority="247" stopIfTrue="1" operator="containsText" text="X">
      <formula>NOT(ISERROR(SEARCH("X",E22)))</formula>
    </cfRule>
    <cfRule type="notContainsBlanks" dxfId="58" priority="248" stopIfTrue="1">
      <formula>LEN(TRIM(E22))&gt;0</formula>
    </cfRule>
  </conditionalFormatting>
  <conditionalFormatting sqref="D9:F9 D22:F22">
    <cfRule type="containsText" dxfId="57" priority="220" operator="containsText" text="ל.ר.">
      <formula>NOT(ISERROR(SEARCH("ל.ר.",D9)))</formula>
    </cfRule>
  </conditionalFormatting>
  <conditionalFormatting sqref="D38:F38">
    <cfRule type="containsText" dxfId="56" priority="47" stopIfTrue="1" operator="containsText" text="V">
      <formula>NOT(ISERROR(SEARCH("V",D38)))</formula>
    </cfRule>
    <cfRule type="containsText" dxfId="55" priority="48" stopIfTrue="1" operator="containsText" text="X">
      <formula>NOT(ISERROR(SEARCH("X",D38)))</formula>
    </cfRule>
    <cfRule type="notContainsBlanks" dxfId="54" priority="49" stopIfTrue="1">
      <formula>LEN(TRIM(D38))&gt;0</formula>
    </cfRule>
  </conditionalFormatting>
  <conditionalFormatting sqref="D38">
    <cfRule type="containsText" dxfId="53" priority="44" stopIfTrue="1" operator="containsText" text="V">
      <formula>NOT(ISERROR(SEARCH("V",D38)))</formula>
    </cfRule>
    <cfRule type="containsText" dxfId="52" priority="45" stopIfTrue="1" operator="containsText" text="X">
      <formula>NOT(ISERROR(SEARCH("X",D38)))</formula>
    </cfRule>
    <cfRule type="notContainsBlanks" dxfId="51" priority="46" stopIfTrue="1">
      <formula>LEN(TRIM(D38))&gt;0</formula>
    </cfRule>
  </conditionalFormatting>
  <conditionalFormatting sqref="E38:F38">
    <cfRule type="containsText" dxfId="50" priority="41" stopIfTrue="1" operator="containsText" text="V">
      <formula>NOT(ISERROR(SEARCH("V",E38)))</formula>
    </cfRule>
    <cfRule type="containsText" dxfId="49" priority="42" stopIfTrue="1" operator="containsText" text="X">
      <formula>NOT(ISERROR(SEARCH("X",E38)))</formula>
    </cfRule>
    <cfRule type="notContainsBlanks" dxfId="48" priority="43" stopIfTrue="1">
      <formula>LEN(TRIM(E38))&gt;0</formula>
    </cfRule>
  </conditionalFormatting>
  <conditionalFormatting sqref="D38:F38">
    <cfRule type="containsText" dxfId="47" priority="40" operator="containsText" text="ל.ר.">
      <formula>NOT(ISERROR(SEARCH("ל.ר.",D38)))</formula>
    </cfRule>
  </conditionalFormatting>
  <conditionalFormatting sqref="D40:F40">
    <cfRule type="containsText" dxfId="46" priority="37" stopIfTrue="1" operator="containsText" text="V">
      <formula>NOT(ISERROR(SEARCH("V",D40)))</formula>
    </cfRule>
    <cfRule type="containsText" dxfId="45" priority="38" stopIfTrue="1" operator="containsText" text="X">
      <formula>NOT(ISERROR(SEARCH("X",D40)))</formula>
    </cfRule>
    <cfRule type="notContainsBlanks" dxfId="44" priority="39" stopIfTrue="1">
      <formula>LEN(TRIM(D40))&gt;0</formula>
    </cfRule>
  </conditionalFormatting>
  <conditionalFormatting sqref="D40">
    <cfRule type="containsText" dxfId="43" priority="34" stopIfTrue="1" operator="containsText" text="V">
      <formula>NOT(ISERROR(SEARCH("V",D40)))</formula>
    </cfRule>
    <cfRule type="containsText" dxfId="42" priority="35" stopIfTrue="1" operator="containsText" text="X">
      <formula>NOT(ISERROR(SEARCH("X",D40)))</formula>
    </cfRule>
    <cfRule type="notContainsBlanks" dxfId="41" priority="36" stopIfTrue="1">
      <formula>LEN(TRIM(D40))&gt;0</formula>
    </cfRule>
  </conditionalFormatting>
  <conditionalFormatting sqref="E40:F40">
    <cfRule type="containsText" dxfId="40" priority="31" stopIfTrue="1" operator="containsText" text="V">
      <formula>NOT(ISERROR(SEARCH("V",E40)))</formula>
    </cfRule>
    <cfRule type="containsText" dxfId="39" priority="32" stopIfTrue="1" operator="containsText" text="X">
      <formula>NOT(ISERROR(SEARCH("X",E40)))</formula>
    </cfRule>
    <cfRule type="notContainsBlanks" dxfId="38" priority="33" stopIfTrue="1">
      <formula>LEN(TRIM(E40))&gt;0</formula>
    </cfRule>
  </conditionalFormatting>
  <conditionalFormatting sqref="D40:F40">
    <cfRule type="containsText" dxfId="37" priority="30" operator="containsText" text="ל.ר.">
      <formula>NOT(ISERROR(SEARCH("ל.ר.",D40)))</formula>
    </cfRule>
  </conditionalFormatting>
  <conditionalFormatting sqref="D39:F39">
    <cfRule type="containsText" dxfId="36" priority="27" stopIfTrue="1" operator="containsText" text="V">
      <formula>NOT(ISERROR(SEARCH("V",D39)))</formula>
    </cfRule>
    <cfRule type="containsText" dxfId="35" priority="28" stopIfTrue="1" operator="containsText" text="X">
      <formula>NOT(ISERROR(SEARCH("X",D39)))</formula>
    </cfRule>
    <cfRule type="notContainsBlanks" dxfId="34" priority="29" stopIfTrue="1">
      <formula>LEN(TRIM(D39))&gt;0</formula>
    </cfRule>
  </conditionalFormatting>
  <conditionalFormatting sqref="D39">
    <cfRule type="containsText" dxfId="33" priority="24" stopIfTrue="1" operator="containsText" text="V">
      <formula>NOT(ISERROR(SEARCH("V",D39)))</formula>
    </cfRule>
    <cfRule type="containsText" dxfId="32" priority="25" stopIfTrue="1" operator="containsText" text="X">
      <formula>NOT(ISERROR(SEARCH("X",D39)))</formula>
    </cfRule>
    <cfRule type="notContainsBlanks" dxfId="31" priority="26" stopIfTrue="1">
      <formula>LEN(TRIM(D39))&gt;0</formula>
    </cfRule>
  </conditionalFormatting>
  <conditionalFormatting sqref="E39:F39">
    <cfRule type="containsText" dxfId="30" priority="21" stopIfTrue="1" operator="containsText" text="V">
      <formula>NOT(ISERROR(SEARCH("V",E39)))</formula>
    </cfRule>
    <cfRule type="containsText" dxfId="29" priority="22" stopIfTrue="1" operator="containsText" text="X">
      <formula>NOT(ISERROR(SEARCH("X",E39)))</formula>
    </cfRule>
    <cfRule type="notContainsBlanks" dxfId="28" priority="23" stopIfTrue="1">
      <formula>LEN(TRIM(E39))&gt;0</formula>
    </cfRule>
  </conditionalFormatting>
  <conditionalFormatting sqref="D39:F39">
    <cfRule type="containsText" dxfId="27" priority="20" operator="containsText" text="ל.ר.">
      <formula>NOT(ISERROR(SEARCH("ל.ר.",D39)))</formula>
    </cfRule>
  </conditionalFormatting>
  <conditionalFormatting sqref="D10:F14">
    <cfRule type="containsText" dxfId="26" priority="17" stopIfTrue="1" operator="containsText" text="V">
      <formula>NOT(ISERROR(SEARCH("V",D10)))</formula>
    </cfRule>
    <cfRule type="containsText" dxfId="25" priority="18" stopIfTrue="1" operator="containsText" text="X">
      <formula>NOT(ISERROR(SEARCH("X",D10)))</formula>
    </cfRule>
    <cfRule type="notContainsBlanks" dxfId="24" priority="19" stopIfTrue="1">
      <formula>LEN(TRIM(D10))&gt;0</formula>
    </cfRule>
  </conditionalFormatting>
  <conditionalFormatting sqref="D10:F14">
    <cfRule type="containsText" dxfId="23" priority="16" operator="containsText" text="ל.ר.">
      <formula>NOT(ISERROR(SEARCH("ל.ר.",D10)))</formula>
    </cfRule>
  </conditionalFormatting>
  <conditionalFormatting sqref="D16:F16">
    <cfRule type="containsText" dxfId="22" priority="13" stopIfTrue="1" operator="containsText" text="V">
      <formula>NOT(ISERROR(SEARCH("V",D16)))</formula>
    </cfRule>
    <cfRule type="containsText" dxfId="21" priority="14" stopIfTrue="1" operator="containsText" text="X">
      <formula>NOT(ISERROR(SEARCH("X",D16)))</formula>
    </cfRule>
    <cfRule type="notContainsBlanks" dxfId="20" priority="15" stopIfTrue="1">
      <formula>LEN(TRIM(D16))&gt;0</formula>
    </cfRule>
  </conditionalFormatting>
  <conditionalFormatting sqref="D16:F16">
    <cfRule type="containsText" dxfId="19" priority="12" operator="containsText" text="ל.ר.">
      <formula>NOT(ISERROR(SEARCH("ל.ר.",D16)))</formula>
    </cfRule>
  </conditionalFormatting>
  <conditionalFormatting sqref="D17:F18">
    <cfRule type="containsText" dxfId="18" priority="9" stopIfTrue="1" operator="containsText" text="V">
      <formula>NOT(ISERROR(SEARCH("V",D17)))</formula>
    </cfRule>
    <cfRule type="containsText" dxfId="17" priority="10" stopIfTrue="1" operator="containsText" text="X">
      <formula>NOT(ISERROR(SEARCH("X",D17)))</formula>
    </cfRule>
    <cfRule type="notContainsBlanks" dxfId="16" priority="11" stopIfTrue="1">
      <formula>LEN(TRIM(D17))&gt;0</formula>
    </cfRule>
  </conditionalFormatting>
  <conditionalFormatting sqref="D17:F18">
    <cfRule type="containsText" dxfId="15" priority="8" operator="containsText" text="ל.ר.">
      <formula>NOT(ISERROR(SEARCH("ל.ר.",D17)))</formula>
    </cfRule>
  </conditionalFormatting>
  <conditionalFormatting sqref="D23:F36">
    <cfRule type="containsText" dxfId="14" priority="5" stopIfTrue="1" operator="containsText" text="V">
      <formula>NOT(ISERROR(SEARCH("V",D23)))</formula>
    </cfRule>
    <cfRule type="containsText" dxfId="13" priority="6" stopIfTrue="1" operator="containsText" text="X">
      <formula>NOT(ISERROR(SEARCH("X",D23)))</formula>
    </cfRule>
    <cfRule type="notContainsBlanks" dxfId="12" priority="7" stopIfTrue="1">
      <formula>LEN(TRIM(D23))&gt;0</formula>
    </cfRule>
  </conditionalFormatting>
  <conditionalFormatting sqref="E23:F36">
    <cfRule type="containsText" dxfId="11" priority="2" stopIfTrue="1" operator="containsText" text="V">
      <formula>NOT(ISERROR(SEARCH("V",E23)))</formula>
    </cfRule>
    <cfRule type="containsText" dxfId="10" priority="3" stopIfTrue="1" operator="containsText" text="X">
      <formula>NOT(ISERROR(SEARCH("X",E23)))</formula>
    </cfRule>
    <cfRule type="notContainsBlanks" dxfId="9" priority="4" stopIfTrue="1">
      <formula>LEN(TRIM(E23))&gt;0</formula>
    </cfRule>
  </conditionalFormatting>
  <conditionalFormatting sqref="D23:F36">
    <cfRule type="containsText" dxfId="8" priority="1" operator="containsText" text="ל.ר.">
      <formula>NOT(ISERROR(SEARCH("ל.ר.",D23)))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
  <sheetViews>
    <sheetView rightToLeft="1" tabSelected="1" zoomScale="85" zoomScaleNormal="85" workbookViewId="0">
      <selection activeCell="D14" sqref="D14:E14"/>
    </sheetView>
  </sheetViews>
  <sheetFormatPr defaultRowHeight="14.25" x14ac:dyDescent="0.2"/>
  <cols>
    <col min="1" max="1" width="13.5" customWidth="1"/>
    <col min="2" max="2" width="62.625" customWidth="1"/>
    <col min="3" max="3" width="13.5" customWidth="1"/>
    <col min="4" max="4" width="18.375" customWidth="1"/>
    <col min="5" max="5" width="10.125" customWidth="1"/>
    <col min="6" max="6" width="18.375" customWidth="1"/>
    <col min="7" max="7" width="10.125" customWidth="1"/>
    <col min="8" max="8" width="18.375" customWidth="1"/>
    <col min="9" max="9" width="10.125" customWidth="1"/>
  </cols>
  <sheetData>
    <row r="1" spans="1:54" ht="33" customHeight="1" x14ac:dyDescent="0.2">
      <c r="A1" s="157" t="s">
        <v>4</v>
      </c>
      <c r="B1" s="149" t="s">
        <v>5</v>
      </c>
      <c r="C1" s="14" t="s">
        <v>6</v>
      </c>
      <c r="D1" s="152">
        <v>1</v>
      </c>
      <c r="E1" s="153"/>
      <c r="F1" s="152">
        <v>3</v>
      </c>
      <c r="G1" s="153"/>
      <c r="H1" s="152">
        <v>4</v>
      </c>
      <c r="I1" s="153"/>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40.5" customHeight="1" thickBot="1" x14ac:dyDescent="0.25">
      <c r="A2" s="158"/>
      <c r="B2" s="150"/>
      <c r="C2" s="15" t="s">
        <v>7</v>
      </c>
      <c r="D2" s="154">
        <f>'תנאי סף'!D2</f>
        <v>0</v>
      </c>
      <c r="E2" s="155"/>
      <c r="F2" s="154">
        <f>'תנאי סף'!E2</f>
        <v>0</v>
      </c>
      <c r="G2" s="155"/>
      <c r="H2" s="154">
        <f>'תנאי סף'!F2</f>
        <v>0</v>
      </c>
      <c r="I2" s="15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ht="34.5" customHeight="1" thickBot="1" x14ac:dyDescent="0.25">
      <c r="A3" s="159"/>
      <c r="B3" s="151"/>
      <c r="C3" s="12" t="s">
        <v>0</v>
      </c>
      <c r="D3" s="6" t="s">
        <v>3</v>
      </c>
      <c r="E3" s="13" t="s">
        <v>1</v>
      </c>
      <c r="F3" s="6" t="s">
        <v>3</v>
      </c>
      <c r="G3" s="13" t="s">
        <v>1</v>
      </c>
      <c r="H3" s="6" t="s">
        <v>3</v>
      </c>
      <c r="I3" s="13" t="s">
        <v>1</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s="1" customFormat="1" ht="174" thickBot="1" x14ac:dyDescent="0.25">
      <c r="A4" s="16" t="s">
        <v>85</v>
      </c>
      <c r="B4" s="46" t="s">
        <v>95</v>
      </c>
      <c r="C4" s="5">
        <v>0.1</v>
      </c>
      <c r="D4" s="11" t="s">
        <v>111</v>
      </c>
      <c r="E4" s="48">
        <f>MIN('איכות - מפורט'!D9,10)</f>
        <v>0</v>
      </c>
      <c r="F4" s="11" t="s">
        <v>111</v>
      </c>
      <c r="G4" s="48">
        <f>MIN('איכות - מפורט'!H9,10)</f>
        <v>0</v>
      </c>
      <c r="H4" s="11" t="s">
        <v>111</v>
      </c>
      <c r="I4" s="48">
        <f>MIN('איכות - מפורט'!L9,10)</f>
        <v>0</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74" thickBot="1" x14ac:dyDescent="0.25">
      <c r="A5" s="61" t="s">
        <v>86</v>
      </c>
      <c r="B5" s="62" t="s">
        <v>77</v>
      </c>
      <c r="C5" s="63">
        <v>0.25</v>
      </c>
      <c r="D5" s="11" t="s">
        <v>111</v>
      </c>
      <c r="E5" s="66">
        <f>'איכות - מפורט'!D22</f>
        <v>0</v>
      </c>
      <c r="F5" s="11" t="s">
        <v>111</v>
      </c>
      <c r="G5" s="66">
        <f>'איכות - מפורט'!G22</f>
        <v>0</v>
      </c>
      <c r="H5" s="11" t="s">
        <v>111</v>
      </c>
      <c r="I5" s="66">
        <f>'איכות - מפורט'!J22</f>
        <v>0</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ht="106.15" customHeight="1" thickBot="1" x14ac:dyDescent="0.25">
      <c r="A6" s="67" t="s">
        <v>79</v>
      </c>
      <c r="B6" s="68" t="s">
        <v>121</v>
      </c>
      <c r="C6" s="69">
        <v>0.45</v>
      </c>
      <c r="D6" s="137"/>
      <c r="E6" s="138"/>
      <c r="F6" s="139"/>
      <c r="G6" s="139"/>
      <c r="H6" s="139"/>
      <c r="I6" s="140"/>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69.75" customHeight="1" x14ac:dyDescent="0.2">
      <c r="A7" s="73" t="s">
        <v>80</v>
      </c>
      <c r="B7" s="74" t="s">
        <v>87</v>
      </c>
      <c r="C7" s="75">
        <f>0.3*C6</f>
        <v>0.13500000000000001</v>
      </c>
      <c r="D7" s="118" t="s">
        <v>111</v>
      </c>
      <c r="E7" s="117">
        <f>('איכות - מפורט'!F28*10)*$C7</f>
        <v>0</v>
      </c>
      <c r="F7" s="109" t="s">
        <v>111</v>
      </c>
      <c r="G7" s="117">
        <f>('איכות - מפורט'!I28*10)*$C7</f>
        <v>0</v>
      </c>
      <c r="H7" s="11" t="s">
        <v>111</v>
      </c>
      <c r="I7" s="117">
        <f>('איכות - מפורט'!L28*10)*$C7</f>
        <v>0</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43.5" customHeight="1" x14ac:dyDescent="0.2">
      <c r="A8" s="64" t="s">
        <v>81</v>
      </c>
      <c r="B8" s="62" t="s">
        <v>88</v>
      </c>
      <c r="C8" s="63">
        <f>0.2*C6</f>
        <v>9.0000000000000011E-2</v>
      </c>
      <c r="D8" s="118" t="s">
        <v>111</v>
      </c>
      <c r="E8" s="4">
        <f>('איכות - מפורט'!F29*10)*$C8</f>
        <v>0</v>
      </c>
      <c r="F8" s="109" t="s">
        <v>111</v>
      </c>
      <c r="G8" s="4">
        <f>('איכות - מפורט'!I29*10)*$C8</f>
        <v>0</v>
      </c>
      <c r="H8" s="11" t="s">
        <v>111</v>
      </c>
      <c r="I8" s="4">
        <f>('איכות - מפורט'!L29*10)*$C8</f>
        <v>0</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ht="40.5" customHeight="1" x14ac:dyDescent="0.2">
      <c r="A9" s="64" t="s">
        <v>82</v>
      </c>
      <c r="B9" s="62" t="s">
        <v>89</v>
      </c>
      <c r="C9" s="63">
        <f>0.2*C6</f>
        <v>9.0000000000000011E-2</v>
      </c>
      <c r="D9" s="118" t="s">
        <v>111</v>
      </c>
      <c r="E9" s="4">
        <f>('איכות - מפורט'!F30*10)*$C9</f>
        <v>0</v>
      </c>
      <c r="F9" s="109" t="s">
        <v>111</v>
      </c>
      <c r="G9" s="4">
        <f>('איכות - מפורט'!I30*10)*$C9</f>
        <v>0</v>
      </c>
      <c r="H9" s="11" t="s">
        <v>111</v>
      </c>
      <c r="I9" s="4">
        <f>('איכות - מפורט'!L30*10)*$C9</f>
        <v>0</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40.5" customHeight="1" x14ac:dyDescent="0.2">
      <c r="A10" s="64" t="s">
        <v>83</v>
      </c>
      <c r="B10" s="62" t="s">
        <v>90</v>
      </c>
      <c r="C10" s="63">
        <f>0.2*C6</f>
        <v>9.0000000000000011E-2</v>
      </c>
      <c r="D10" s="118" t="s">
        <v>111</v>
      </c>
      <c r="E10" s="4">
        <f>('איכות - מפורט'!F31*10)*$C10</f>
        <v>0</v>
      </c>
      <c r="F10" s="109" t="s">
        <v>111</v>
      </c>
      <c r="G10" s="4">
        <f>('איכות - מפורט'!I31*10)*$C10</f>
        <v>0</v>
      </c>
      <c r="H10" s="11" t="s">
        <v>111</v>
      </c>
      <c r="I10" s="4">
        <f>('איכות - מפורט'!L31*10)*$C10</f>
        <v>0</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28.5" customHeight="1" thickBot="1" x14ac:dyDescent="0.25">
      <c r="A11" s="78" t="s">
        <v>84</v>
      </c>
      <c r="B11" s="79" t="s">
        <v>91</v>
      </c>
      <c r="C11" s="9">
        <f>0.1*C6</f>
        <v>4.5000000000000005E-2</v>
      </c>
      <c r="D11" s="118" t="s">
        <v>111</v>
      </c>
      <c r="E11" s="4">
        <f>('איכות - מפורט'!F32*10)*$C11</f>
        <v>0</v>
      </c>
      <c r="F11" s="109" t="s">
        <v>111</v>
      </c>
      <c r="G11" s="4">
        <f>('איכות - מפורט'!I32*10)*$C11</f>
        <v>0</v>
      </c>
      <c r="H11" s="11" t="s">
        <v>111</v>
      </c>
      <c r="I11" s="4">
        <f>('איכות - מפורט'!L32*10)*$C11</f>
        <v>0</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ht="52.5" customHeight="1" thickBot="1" x14ac:dyDescent="0.25">
      <c r="A12" s="70" t="s">
        <v>94</v>
      </c>
      <c r="B12" s="71" t="s">
        <v>93</v>
      </c>
      <c r="C12" s="72">
        <v>0.2</v>
      </c>
      <c r="D12" s="118" t="s">
        <v>25</v>
      </c>
      <c r="E12" s="119">
        <f>'איכות - ראיון'!C10*(10*$C$12)</f>
        <v>0</v>
      </c>
      <c r="F12" s="109" t="s">
        <v>25</v>
      </c>
      <c r="G12" s="119">
        <f>'איכות - ראיון'!E10*(10*$C$12)</f>
        <v>0</v>
      </c>
      <c r="H12" s="11" t="s">
        <v>25</v>
      </c>
      <c r="I12" s="119">
        <f>'איכות - ראיון'!G10*(10*$C$12)</f>
        <v>0</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row>
    <row r="13" spans="1:54" ht="38.450000000000003" customHeight="1" thickBot="1" x14ac:dyDescent="0.25">
      <c r="A13" s="147" t="s">
        <v>2</v>
      </c>
      <c r="B13" s="148"/>
      <c r="C13" s="8">
        <f>SUM(C4:C5,C7:C12)</f>
        <v>1</v>
      </c>
      <c r="D13" s="141">
        <f>SUM(E4:E12)</f>
        <v>0</v>
      </c>
      <c r="E13" s="156"/>
      <c r="F13" s="141">
        <f>SUM(G4:G12)</f>
        <v>0</v>
      </c>
      <c r="G13" s="142"/>
      <c r="H13" s="141">
        <f>SUM(I4:I12)</f>
        <v>0</v>
      </c>
      <c r="I13" s="142"/>
    </row>
    <row r="14" spans="1:54" ht="27.75" customHeight="1" thickBot="1" x14ac:dyDescent="0.25">
      <c r="A14" s="145" t="s">
        <v>8</v>
      </c>
      <c r="B14" s="146"/>
      <c r="C14" s="3">
        <v>70</v>
      </c>
      <c r="D14" s="143" t="str">
        <f>IF(D13&gt;=$C$14,"V","X")</f>
        <v>X</v>
      </c>
      <c r="E14" s="144"/>
      <c r="F14" s="143" t="str">
        <f>IF(F13&gt;=$C$14,"V","X")</f>
        <v>X</v>
      </c>
      <c r="G14" s="144"/>
      <c r="H14" s="143" t="str">
        <f>IF(H13&gt;=$C$14,"V","X")</f>
        <v>X</v>
      </c>
      <c r="I14" s="144"/>
    </row>
  </sheetData>
  <sheetProtection selectLockedCells="1" selectUnlockedCells="1"/>
  <mergeCells count="17">
    <mergeCell ref="A1:A3"/>
    <mergeCell ref="B1:B3"/>
    <mergeCell ref="H1:I1"/>
    <mergeCell ref="H2:I2"/>
    <mergeCell ref="F1:G1"/>
    <mergeCell ref="F2:G2"/>
    <mergeCell ref="D1:E1"/>
    <mergeCell ref="D2:E2"/>
    <mergeCell ref="D6:I6"/>
    <mergeCell ref="H13:I13"/>
    <mergeCell ref="H14:I14"/>
    <mergeCell ref="A14:B14"/>
    <mergeCell ref="A13:B13"/>
    <mergeCell ref="D13:E13"/>
    <mergeCell ref="D14:E14"/>
    <mergeCell ref="F13:G13"/>
    <mergeCell ref="F14:G14"/>
  </mergeCells>
  <conditionalFormatting sqref="F14:I14">
    <cfRule type="containsText" dxfId="7" priority="17" operator="containsText" text="X">
      <formula>NOT(ISERROR(SEARCH("X",F14)))</formula>
    </cfRule>
    <cfRule type="containsText" dxfId="6" priority="18" operator="containsText" text="V">
      <formula>NOT(ISERROR(SEARCH("V",F14)))</formula>
    </cfRule>
  </conditionalFormatting>
  <conditionalFormatting sqref="D14:E14">
    <cfRule type="containsText" dxfId="5" priority="1" operator="containsText" text="X">
      <formula>NOT(ISERROR(SEARCH("X",D14)))</formula>
    </cfRule>
    <cfRule type="containsText" dxfId="4" priority="2" operator="containsText" text="V">
      <formula>NOT(ISERROR(SEARCH("V",D14)))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3"/>
  <sheetViews>
    <sheetView rightToLeft="1" topLeftCell="A4" zoomScale="85" zoomScaleNormal="85" workbookViewId="0">
      <selection activeCell="B6" sqref="B6"/>
    </sheetView>
  </sheetViews>
  <sheetFormatPr defaultRowHeight="14.25" x14ac:dyDescent="0.2"/>
  <cols>
    <col min="1" max="1" width="13.5" customWidth="1"/>
    <col min="2" max="2" width="62.625" customWidth="1"/>
    <col min="3" max="3" width="13.5" customWidth="1"/>
    <col min="4" max="4" width="18.375" customWidth="1"/>
    <col min="5" max="5" width="10.125" customWidth="1"/>
    <col min="6" max="6" width="18.375" customWidth="1"/>
    <col min="7" max="7" width="10.125" customWidth="1"/>
    <col min="8" max="8" width="35.375" customWidth="1"/>
    <col min="9" max="9" width="10.125" customWidth="1"/>
  </cols>
  <sheetData>
    <row r="1" spans="1:54" ht="33" customHeight="1" x14ac:dyDescent="0.2">
      <c r="A1" s="157" t="s">
        <v>4</v>
      </c>
      <c r="B1" s="149" t="s">
        <v>5</v>
      </c>
      <c r="C1" s="14" t="s">
        <v>6</v>
      </c>
      <c r="D1" s="152">
        <v>1</v>
      </c>
      <c r="E1" s="153"/>
      <c r="F1" s="152">
        <v>3</v>
      </c>
      <c r="G1" s="153"/>
      <c r="H1" s="152">
        <v>4</v>
      </c>
      <c r="I1" s="153"/>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54" ht="40.5" customHeight="1" thickBot="1" x14ac:dyDescent="0.25">
      <c r="A2" s="158"/>
      <c r="B2" s="150"/>
      <c r="C2" s="15" t="s">
        <v>7</v>
      </c>
      <c r="D2" s="154">
        <f>'תנאי סף'!D2</f>
        <v>0</v>
      </c>
      <c r="E2" s="155"/>
      <c r="F2" s="154">
        <f>'תנאי סף'!E2</f>
        <v>0</v>
      </c>
      <c r="G2" s="155"/>
      <c r="H2" s="154">
        <f>'תנאי סף'!F2</f>
        <v>0</v>
      </c>
      <c r="I2" s="15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ht="34.5" customHeight="1" thickBot="1" x14ac:dyDescent="0.25">
      <c r="A3" s="159"/>
      <c r="B3" s="151"/>
      <c r="C3" s="12" t="s">
        <v>0</v>
      </c>
      <c r="D3" s="6" t="s">
        <v>3</v>
      </c>
      <c r="E3" s="13" t="s">
        <v>1</v>
      </c>
      <c r="F3" s="6" t="s">
        <v>3</v>
      </c>
      <c r="G3" s="13" t="s">
        <v>1</v>
      </c>
      <c r="H3" s="6" t="s">
        <v>3</v>
      </c>
      <c r="I3" s="13" t="s">
        <v>1</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s="1" customFormat="1" ht="174" thickBot="1" x14ac:dyDescent="0.25">
      <c r="A4" s="16" t="s">
        <v>85</v>
      </c>
      <c r="B4" s="46" t="s">
        <v>78</v>
      </c>
      <c r="C4" s="5">
        <v>0.15</v>
      </c>
      <c r="D4" s="11" t="s">
        <v>111</v>
      </c>
      <c r="E4" s="48">
        <f>'איכות - מפורט'!D9</f>
        <v>0</v>
      </c>
      <c r="F4" s="11" t="s">
        <v>111</v>
      </c>
      <c r="G4" s="48">
        <f>'איכות - מפורט'!H9</f>
        <v>0</v>
      </c>
      <c r="H4" s="11" t="s">
        <v>111</v>
      </c>
      <c r="I4" s="48">
        <f>'איכות - מפורט'!L9</f>
        <v>0</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74" thickBot="1" x14ac:dyDescent="0.25">
      <c r="A5" s="61" t="s">
        <v>86</v>
      </c>
      <c r="B5" s="62" t="s">
        <v>77</v>
      </c>
      <c r="C5" s="63">
        <v>0.25</v>
      </c>
      <c r="D5" s="11" t="s">
        <v>111</v>
      </c>
      <c r="E5" s="66">
        <f>'איכות - מפורט'!D22</f>
        <v>0</v>
      </c>
      <c r="F5" s="11" t="s">
        <v>111</v>
      </c>
      <c r="G5" s="66">
        <f>'איכות - מפורט'!G22</f>
        <v>0</v>
      </c>
      <c r="H5" s="11" t="s">
        <v>111</v>
      </c>
      <c r="I5" s="66">
        <f>'איכות - מפורט'!J22</f>
        <v>0</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6" spans="1:54" ht="182.25" customHeight="1" thickBot="1" x14ac:dyDescent="0.25">
      <c r="A6" s="67" t="s">
        <v>79</v>
      </c>
      <c r="B6" s="68" t="s">
        <v>92</v>
      </c>
      <c r="C6" s="69">
        <v>0.6</v>
      </c>
      <c r="D6" s="137"/>
      <c r="E6" s="138"/>
      <c r="F6" s="139"/>
      <c r="G6" s="139"/>
      <c r="H6" s="139"/>
      <c r="I6" s="140"/>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ht="69.75" customHeight="1" x14ac:dyDescent="0.2">
      <c r="A7" s="73" t="s">
        <v>80</v>
      </c>
      <c r="B7" s="74" t="s">
        <v>87</v>
      </c>
      <c r="C7" s="75">
        <f>0.3*C6</f>
        <v>0.18</v>
      </c>
      <c r="D7" s="118" t="s">
        <v>111</v>
      </c>
      <c r="E7" s="77">
        <f>('איכות - מפורט'!F28*10)*$C7</f>
        <v>0</v>
      </c>
      <c r="F7" s="109" t="s">
        <v>111</v>
      </c>
      <c r="G7" s="77">
        <f>('איכות - מפורט'!I28*10)*$C7</f>
        <v>0</v>
      </c>
      <c r="H7" s="11" t="s">
        <v>111</v>
      </c>
      <c r="I7" s="77">
        <f>('איכות - מפורט'!L28*10)*$C7</f>
        <v>0</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43.5" customHeight="1" x14ac:dyDescent="0.2">
      <c r="A8" s="64" t="s">
        <v>81</v>
      </c>
      <c r="B8" s="62" t="s">
        <v>88</v>
      </c>
      <c r="C8" s="63">
        <f>0.2*C6</f>
        <v>0.12</v>
      </c>
      <c r="D8" s="118" t="s">
        <v>111</v>
      </c>
      <c r="E8" s="49">
        <f>('איכות - מפורט'!F29*10)*$C8</f>
        <v>0</v>
      </c>
      <c r="F8" s="109" t="s">
        <v>111</v>
      </c>
      <c r="G8" s="49">
        <f>('איכות - מפורט'!I29*10)*$C8</f>
        <v>0</v>
      </c>
      <c r="H8" s="11" t="s">
        <v>111</v>
      </c>
      <c r="I8" s="49">
        <f>('איכות - מפורט'!L29*10)*$C8</f>
        <v>0</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row>
    <row r="9" spans="1:54" ht="40.5" customHeight="1" x14ac:dyDescent="0.2">
      <c r="A9" s="64" t="s">
        <v>82</v>
      </c>
      <c r="B9" s="62" t="s">
        <v>89</v>
      </c>
      <c r="C9" s="63">
        <f>0.2*C6</f>
        <v>0.12</v>
      </c>
      <c r="D9" s="118" t="s">
        <v>111</v>
      </c>
      <c r="E9" s="49">
        <f>('איכות - מפורט'!F30*10)*$C9</f>
        <v>0</v>
      </c>
      <c r="F9" s="109" t="s">
        <v>111</v>
      </c>
      <c r="G9" s="49">
        <f>('איכות - מפורט'!I30*10)*$C9</f>
        <v>0</v>
      </c>
      <c r="H9" s="11" t="s">
        <v>111</v>
      </c>
      <c r="I9" s="49">
        <f>('איכות - מפורט'!L30*10)*$C9</f>
        <v>0</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40.5" customHeight="1" x14ac:dyDescent="0.2">
      <c r="A10" s="64" t="s">
        <v>83</v>
      </c>
      <c r="B10" s="62" t="s">
        <v>90</v>
      </c>
      <c r="C10" s="63">
        <f>0.2*C6</f>
        <v>0.12</v>
      </c>
      <c r="D10" s="118" t="s">
        <v>111</v>
      </c>
      <c r="E10" s="49">
        <f>('איכות - מפורט'!F31*10)*$C10</f>
        <v>0</v>
      </c>
      <c r="F10" s="109" t="s">
        <v>111</v>
      </c>
      <c r="G10" s="49">
        <f>('איכות - מפורט'!I31*10)*$C10</f>
        <v>0</v>
      </c>
      <c r="H10" s="11" t="s">
        <v>111</v>
      </c>
      <c r="I10" s="49">
        <f>('איכות - מפורט'!L31*10)*$C10</f>
        <v>0</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row>
    <row r="11" spans="1:54" ht="39.75" customHeight="1" thickBot="1" x14ac:dyDescent="0.25">
      <c r="A11" s="78" t="s">
        <v>84</v>
      </c>
      <c r="B11" s="79" t="s">
        <v>91</v>
      </c>
      <c r="C11" s="9">
        <f>0.1*C6</f>
        <v>0.06</v>
      </c>
      <c r="D11" s="118" t="s">
        <v>111</v>
      </c>
      <c r="E11" s="81">
        <f>('איכות - מפורט'!F32*10)*$C11</f>
        <v>0</v>
      </c>
      <c r="F11" s="109" t="s">
        <v>111</v>
      </c>
      <c r="G11" s="81">
        <f>('איכות - מפורט'!I32*10)*$C11</f>
        <v>0</v>
      </c>
      <c r="H11" s="11" t="s">
        <v>111</v>
      </c>
      <c r="I11" s="81">
        <f>('איכות - מפורט'!L32*10)*$C11</f>
        <v>0</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row>
    <row r="12" spans="1:54" ht="38.450000000000003" customHeight="1" thickBot="1" x14ac:dyDescent="0.25">
      <c r="A12" s="147" t="s">
        <v>2</v>
      </c>
      <c r="B12" s="148"/>
      <c r="C12" s="8">
        <f>SUM(C4:C5,C7:C11)</f>
        <v>1</v>
      </c>
      <c r="D12" s="141">
        <f>SUM(E4:E11)</f>
        <v>0</v>
      </c>
      <c r="E12" s="156"/>
      <c r="F12" s="141">
        <f>SUM(G4:G11)</f>
        <v>0</v>
      </c>
      <c r="G12" s="142"/>
      <c r="H12" s="141">
        <f>SUM(I4:I11)</f>
        <v>0</v>
      </c>
      <c r="I12" s="142"/>
    </row>
    <row r="13" spans="1:54" ht="27.75" customHeight="1" thickBot="1" x14ac:dyDescent="0.25">
      <c r="A13" s="145" t="s">
        <v>8</v>
      </c>
      <c r="B13" s="146"/>
      <c r="C13" s="3">
        <v>70</v>
      </c>
      <c r="D13" s="143" t="str">
        <f>IF(D12&gt;=$C$13,"V","X")</f>
        <v>X</v>
      </c>
      <c r="E13" s="144"/>
      <c r="F13" s="143" t="str">
        <f>IF(F12&gt;=$C$13,"V","X")</f>
        <v>X</v>
      </c>
      <c r="G13" s="144"/>
      <c r="H13" s="143" t="str">
        <f>IF(H12&gt;=$C$13,"V","X")</f>
        <v>X</v>
      </c>
      <c r="I13" s="144"/>
    </row>
  </sheetData>
  <sheetProtection selectLockedCells="1" selectUnlockedCells="1"/>
  <mergeCells count="17">
    <mergeCell ref="A13:B13"/>
    <mergeCell ref="D13:E13"/>
    <mergeCell ref="F13:G13"/>
    <mergeCell ref="H13:I13"/>
    <mergeCell ref="D6:I6"/>
    <mergeCell ref="A12:B12"/>
    <mergeCell ref="D12:E12"/>
    <mergeCell ref="F12:G12"/>
    <mergeCell ref="A1:A3"/>
    <mergeCell ref="B1:B3"/>
    <mergeCell ref="D1:E1"/>
    <mergeCell ref="F1:G1"/>
    <mergeCell ref="H1:I1"/>
    <mergeCell ref="D2:E2"/>
    <mergeCell ref="F2:G2"/>
    <mergeCell ref="H2:I2"/>
    <mergeCell ref="H12:I12"/>
  </mergeCells>
  <conditionalFormatting sqref="F13:I13">
    <cfRule type="containsText" dxfId="3" priority="3" operator="containsText" text="X">
      <formula>NOT(ISERROR(SEARCH("X",F13)))</formula>
    </cfRule>
    <cfRule type="containsText" dxfId="2" priority="4" operator="containsText" text="V">
      <formula>NOT(ISERROR(SEARCH("V",F13)))</formula>
    </cfRule>
  </conditionalFormatting>
  <conditionalFormatting sqref="D13:E13">
    <cfRule type="containsText" dxfId="1" priority="1" operator="containsText" text="X">
      <formula>NOT(ISERROR(SEARCH("X",D13)))</formula>
    </cfRule>
    <cfRule type="containsText" dxfId="0" priority="2" operator="containsText" text="V">
      <formula>NOT(ISERROR(SEARCH("V",D13)))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rightToLeft="1" topLeftCell="A4" zoomScale="80" zoomScaleNormal="80" workbookViewId="0">
      <selection activeCell="B28" sqref="B28"/>
    </sheetView>
  </sheetViews>
  <sheetFormatPr defaultRowHeight="14.25" x14ac:dyDescent="0.2"/>
  <cols>
    <col min="2" max="2" width="62.625" style="39" customWidth="1"/>
  </cols>
  <sheetData>
    <row r="1" spans="1:15" ht="15.75" customHeight="1" x14ac:dyDescent="0.2">
      <c r="A1" s="157" t="s">
        <v>4</v>
      </c>
      <c r="B1" s="149" t="s">
        <v>5</v>
      </c>
      <c r="C1" s="14" t="s">
        <v>6</v>
      </c>
      <c r="D1" s="160">
        <v>1</v>
      </c>
      <c r="E1" s="161"/>
      <c r="F1" s="161"/>
      <c r="G1" s="162"/>
      <c r="H1" s="160">
        <v>2</v>
      </c>
      <c r="I1" s="161"/>
      <c r="J1" s="161"/>
      <c r="K1" s="162"/>
      <c r="L1" s="160">
        <v>3</v>
      </c>
      <c r="M1" s="161"/>
      <c r="N1" s="161"/>
      <c r="O1" s="162"/>
    </row>
    <row r="2" spans="1:15" ht="32.25" thickBot="1" x14ac:dyDescent="0.25">
      <c r="A2" s="158"/>
      <c r="B2" s="150"/>
      <c r="C2" s="15" t="s">
        <v>7</v>
      </c>
      <c r="D2" s="163">
        <f>'תנאי סף'!D2</f>
        <v>0</v>
      </c>
      <c r="E2" s="164"/>
      <c r="F2" s="164"/>
      <c r="G2" s="165"/>
      <c r="H2" s="163">
        <f>'תנאי סף'!E2</f>
        <v>0</v>
      </c>
      <c r="I2" s="164"/>
      <c r="J2" s="164"/>
      <c r="K2" s="165"/>
      <c r="L2" s="163">
        <f>'תנאי סף'!F2</f>
        <v>0</v>
      </c>
      <c r="M2" s="164"/>
      <c r="N2" s="164"/>
      <c r="O2" s="165"/>
    </row>
    <row r="3" spans="1:15" ht="48" thickBot="1" x14ac:dyDescent="0.25">
      <c r="A3" s="159"/>
      <c r="B3" s="151"/>
      <c r="C3" s="12" t="s">
        <v>6</v>
      </c>
      <c r="D3" s="51" t="s">
        <v>97</v>
      </c>
      <c r="E3" s="51" t="s">
        <v>98</v>
      </c>
      <c r="F3" s="51" t="s">
        <v>99</v>
      </c>
      <c r="G3" s="10" t="s">
        <v>100</v>
      </c>
      <c r="H3" s="12" t="s">
        <v>97</v>
      </c>
      <c r="I3" s="12" t="s">
        <v>98</v>
      </c>
      <c r="J3" s="12" t="s">
        <v>99</v>
      </c>
      <c r="K3" s="6" t="s">
        <v>100</v>
      </c>
      <c r="L3" s="12" t="s">
        <v>97</v>
      </c>
      <c r="M3" s="12" t="s">
        <v>98</v>
      </c>
      <c r="N3" s="12" t="s">
        <v>99</v>
      </c>
      <c r="O3" s="6" t="s">
        <v>100</v>
      </c>
    </row>
    <row r="4" spans="1:15" ht="39.950000000000003" customHeight="1" thickBot="1" x14ac:dyDescent="0.25">
      <c r="A4" s="173" t="s">
        <v>85</v>
      </c>
      <c r="B4" s="176" t="s">
        <v>96</v>
      </c>
      <c r="C4" s="85">
        <v>1</v>
      </c>
      <c r="D4" s="76"/>
      <c r="E4" s="87"/>
      <c r="F4" s="95"/>
      <c r="G4" s="88">
        <f>IF(E4="V",2,0)+IF(F4="V",3,0)</f>
        <v>0</v>
      </c>
      <c r="H4" s="92"/>
      <c r="I4" s="87"/>
      <c r="J4" s="87"/>
      <c r="K4" s="88">
        <f>IF(I4="V",2,0)+IF(J4="V",3,0)</f>
        <v>0</v>
      </c>
      <c r="L4" s="76"/>
      <c r="M4" s="87"/>
      <c r="N4" s="87"/>
      <c r="O4" s="88">
        <f>IF(M4="V",2,0)+IF(N4="V",3,0)</f>
        <v>0</v>
      </c>
    </row>
    <row r="5" spans="1:15" ht="39.950000000000003" customHeight="1" thickBot="1" x14ac:dyDescent="0.25">
      <c r="A5" s="174"/>
      <c r="B5" s="177"/>
      <c r="C5" s="85">
        <v>2</v>
      </c>
      <c r="D5" s="7"/>
      <c r="E5" s="86"/>
      <c r="F5" s="96"/>
      <c r="G5" s="89">
        <f t="shared" ref="G5:G8" si="0">IF(E5="V",2,0)+IF(F5="V",3,0)</f>
        <v>0</v>
      </c>
      <c r="H5" s="93"/>
      <c r="I5" s="86"/>
      <c r="J5" s="86"/>
      <c r="K5" s="89">
        <f t="shared" ref="K5:K8" si="1">IF(I5="V",2,0)+IF(J5="V",3,0)</f>
        <v>0</v>
      </c>
      <c r="L5" s="7"/>
      <c r="M5" s="86"/>
      <c r="N5" s="86"/>
      <c r="O5" s="89">
        <f t="shared" ref="O5:O8" si="2">IF(M5="V",2,0)+IF(N5="V",3,0)</f>
        <v>0</v>
      </c>
    </row>
    <row r="6" spans="1:15" ht="39.950000000000003" customHeight="1" thickBot="1" x14ac:dyDescent="0.25">
      <c r="A6" s="174"/>
      <c r="B6" s="177"/>
      <c r="C6" s="85">
        <v>3</v>
      </c>
      <c r="D6" s="7"/>
      <c r="E6" s="86"/>
      <c r="F6" s="96"/>
      <c r="G6" s="89">
        <f t="shared" si="0"/>
        <v>0</v>
      </c>
      <c r="H6" s="93"/>
      <c r="I6" s="86"/>
      <c r="J6" s="86"/>
      <c r="K6" s="89">
        <f t="shared" si="1"/>
        <v>0</v>
      </c>
      <c r="L6" s="7"/>
      <c r="M6" s="86"/>
      <c r="N6" s="86"/>
      <c r="O6" s="89">
        <f t="shared" si="2"/>
        <v>0</v>
      </c>
    </row>
    <row r="7" spans="1:15" ht="39.950000000000003" customHeight="1" thickBot="1" x14ac:dyDescent="0.25">
      <c r="A7" s="174"/>
      <c r="B7" s="177"/>
      <c r="C7" s="85">
        <v>4</v>
      </c>
      <c r="D7" s="7"/>
      <c r="E7" s="86"/>
      <c r="F7" s="96"/>
      <c r="G7" s="89">
        <f t="shared" si="0"/>
        <v>0</v>
      </c>
      <c r="H7" s="93"/>
      <c r="I7" s="86"/>
      <c r="J7" s="86"/>
      <c r="K7" s="89">
        <f t="shared" si="1"/>
        <v>0</v>
      </c>
      <c r="L7" s="7"/>
      <c r="M7" s="86"/>
      <c r="N7" s="86"/>
      <c r="O7" s="89">
        <f t="shared" si="2"/>
        <v>0</v>
      </c>
    </row>
    <row r="8" spans="1:15" ht="39.950000000000003" customHeight="1" thickBot="1" x14ac:dyDescent="0.25">
      <c r="A8" s="175"/>
      <c r="B8" s="178"/>
      <c r="C8" s="85">
        <v>5</v>
      </c>
      <c r="D8" s="80"/>
      <c r="E8" s="90"/>
      <c r="F8" s="97"/>
      <c r="G8" s="91">
        <f t="shared" si="0"/>
        <v>0</v>
      </c>
      <c r="H8" s="94"/>
      <c r="I8" s="90"/>
      <c r="J8" s="90"/>
      <c r="K8" s="91">
        <f t="shared" si="1"/>
        <v>0</v>
      </c>
      <c r="L8" s="80"/>
      <c r="M8" s="90"/>
      <c r="N8" s="90"/>
      <c r="O8" s="91">
        <f t="shared" si="2"/>
        <v>0</v>
      </c>
    </row>
    <row r="9" spans="1:15" ht="30" customHeight="1" thickBot="1" x14ac:dyDescent="0.25">
      <c r="A9" s="166" t="s">
        <v>101</v>
      </c>
      <c r="B9" s="167"/>
      <c r="C9" s="168"/>
      <c r="D9" s="169">
        <f>SUM(G4:G8)</f>
        <v>0</v>
      </c>
      <c r="E9" s="170"/>
      <c r="F9" s="170"/>
      <c r="G9" s="171"/>
      <c r="H9" s="169">
        <f>SUM(K4:K8)</f>
        <v>0</v>
      </c>
      <c r="I9" s="170"/>
      <c r="J9" s="170"/>
      <c r="K9" s="172"/>
      <c r="L9" s="169">
        <f>SUM(O4:O8)</f>
        <v>0</v>
      </c>
      <c r="M9" s="170"/>
      <c r="N9" s="170"/>
      <c r="O9" s="172"/>
    </row>
    <row r="10" spans="1:15" ht="15" thickBot="1" x14ac:dyDescent="0.25">
      <c r="B10"/>
    </row>
    <row r="11" spans="1:15" ht="18.75" x14ac:dyDescent="0.2">
      <c r="A11" s="157" t="s">
        <v>4</v>
      </c>
      <c r="B11" s="149" t="s">
        <v>5</v>
      </c>
      <c r="C11" s="14" t="s">
        <v>6</v>
      </c>
      <c r="D11" s="160">
        <v>1</v>
      </c>
      <c r="E11" s="161"/>
      <c r="F11" s="184"/>
      <c r="G11" s="160">
        <v>1</v>
      </c>
      <c r="H11" s="161"/>
      <c r="I11" s="184"/>
      <c r="J11" s="160">
        <v>1</v>
      </c>
      <c r="K11" s="161"/>
      <c r="L11" s="184"/>
    </row>
    <row r="12" spans="1:15" ht="32.25" thickBot="1" x14ac:dyDescent="0.25">
      <c r="A12" s="158"/>
      <c r="B12" s="150"/>
      <c r="C12" s="15" t="s">
        <v>7</v>
      </c>
      <c r="D12" s="163">
        <f>'תנאי סף'!D12</f>
        <v>0</v>
      </c>
      <c r="E12" s="164"/>
      <c r="F12" s="185"/>
      <c r="G12" s="163">
        <f>'תנאי סף'!E12</f>
        <v>0</v>
      </c>
      <c r="H12" s="164"/>
      <c r="I12" s="185"/>
      <c r="J12" s="163">
        <f>'תנאי סף'!F12</f>
        <v>0</v>
      </c>
      <c r="K12" s="164"/>
      <c r="L12" s="185"/>
    </row>
    <row r="13" spans="1:15" ht="32.25" thickBot="1" x14ac:dyDescent="0.25">
      <c r="A13" s="159"/>
      <c r="B13" s="150"/>
      <c r="C13" s="12" t="s">
        <v>6</v>
      </c>
      <c r="D13" s="51" t="s">
        <v>97</v>
      </c>
      <c r="E13" s="51" t="s">
        <v>105</v>
      </c>
      <c r="F13" s="10" t="s">
        <v>100</v>
      </c>
      <c r="G13" s="51" t="s">
        <v>97</v>
      </c>
      <c r="H13" s="51" t="s">
        <v>105</v>
      </c>
      <c r="I13" s="10" t="s">
        <v>100</v>
      </c>
      <c r="J13" s="51" t="s">
        <v>97</v>
      </c>
      <c r="K13" s="51" t="s">
        <v>105</v>
      </c>
      <c r="L13" s="51" t="s">
        <v>100</v>
      </c>
    </row>
    <row r="14" spans="1:15" ht="49.5" customHeight="1" thickBot="1" x14ac:dyDescent="0.25">
      <c r="A14" s="189" t="s">
        <v>86</v>
      </c>
      <c r="B14" s="103" t="s">
        <v>102</v>
      </c>
      <c r="C14" s="186"/>
      <c r="D14" s="187"/>
      <c r="E14" s="187"/>
      <c r="F14" s="187"/>
      <c r="G14" s="187"/>
      <c r="H14" s="187"/>
      <c r="I14" s="187"/>
      <c r="J14" s="187"/>
      <c r="K14" s="187"/>
      <c r="L14" s="188"/>
    </row>
    <row r="15" spans="1:15" ht="39.950000000000003" customHeight="1" thickBot="1" x14ac:dyDescent="0.25">
      <c r="A15" s="190"/>
      <c r="B15" s="193" t="s">
        <v>103</v>
      </c>
      <c r="C15" s="100">
        <v>1</v>
      </c>
      <c r="D15" s="11"/>
      <c r="E15" s="101"/>
      <c r="F15" s="102">
        <f>IF(E15="V",3,0)</f>
        <v>0</v>
      </c>
      <c r="G15" s="11"/>
      <c r="H15" s="101"/>
      <c r="I15" s="102">
        <f>IF(H15="V",3,0)</f>
        <v>0</v>
      </c>
      <c r="J15" s="11"/>
      <c r="K15" s="101"/>
      <c r="L15" s="102">
        <f>IF(K15="V",3,0)</f>
        <v>0</v>
      </c>
    </row>
    <row r="16" spans="1:15" ht="39.950000000000003" customHeight="1" thickBot="1" x14ac:dyDescent="0.25">
      <c r="A16" s="190"/>
      <c r="B16" s="194"/>
      <c r="C16" s="98">
        <v>2</v>
      </c>
      <c r="D16" s="7"/>
      <c r="E16" s="86"/>
      <c r="F16" s="102">
        <f>IF(E16="V",3,0)</f>
        <v>0</v>
      </c>
      <c r="G16" s="7"/>
      <c r="H16" s="86"/>
      <c r="I16" s="102">
        <f>IF(H16="V",3,0)</f>
        <v>0</v>
      </c>
      <c r="J16" s="7"/>
      <c r="K16" s="86"/>
      <c r="L16" s="102">
        <f>IF(K16="V",3,0)</f>
        <v>0</v>
      </c>
    </row>
    <row r="17" spans="1:12" ht="39.950000000000003" customHeight="1" thickBot="1" x14ac:dyDescent="0.25">
      <c r="A17" s="190"/>
      <c r="B17" s="194"/>
      <c r="C17" s="98">
        <v>3</v>
      </c>
      <c r="D17" s="7"/>
      <c r="E17" s="86"/>
      <c r="F17" s="102">
        <f>IF(E17="V",3,0)</f>
        <v>0</v>
      </c>
      <c r="G17" s="7"/>
      <c r="H17" s="86"/>
      <c r="I17" s="102">
        <f>IF(H17="V",3,0)</f>
        <v>0</v>
      </c>
      <c r="J17" s="7"/>
      <c r="K17" s="86"/>
      <c r="L17" s="102">
        <f>IF(K17="V",3,0)</f>
        <v>0</v>
      </c>
    </row>
    <row r="18" spans="1:12" ht="39.950000000000003" customHeight="1" thickBot="1" x14ac:dyDescent="0.25">
      <c r="A18" s="190"/>
      <c r="B18" s="194"/>
      <c r="C18" s="98">
        <v>4</v>
      </c>
      <c r="D18" s="7"/>
      <c r="E18" s="86"/>
      <c r="F18" s="102">
        <f t="shared" ref="F18:F19" si="3">IF(E18="V",3,0)</f>
        <v>0</v>
      </c>
      <c r="G18" s="7"/>
      <c r="H18" s="86"/>
      <c r="I18" s="102">
        <f t="shared" ref="I18:I19" si="4">IF(H18="V",3,0)</f>
        <v>0</v>
      </c>
      <c r="J18" s="7"/>
      <c r="K18" s="86"/>
      <c r="L18" s="102">
        <f t="shared" ref="L18:L19" si="5">IF(K18="V",3,0)</f>
        <v>0</v>
      </c>
    </row>
    <row r="19" spans="1:12" ht="39.950000000000003" customHeight="1" thickBot="1" x14ac:dyDescent="0.25">
      <c r="A19" s="190"/>
      <c r="B19" s="195"/>
      <c r="C19" s="98">
        <v>5</v>
      </c>
      <c r="D19" s="65"/>
      <c r="E19" s="99"/>
      <c r="F19" s="102">
        <f t="shared" si="3"/>
        <v>0</v>
      </c>
      <c r="G19" s="65"/>
      <c r="H19" s="99"/>
      <c r="I19" s="102">
        <f t="shared" si="4"/>
        <v>0</v>
      </c>
      <c r="J19" s="65"/>
      <c r="K19" s="99"/>
      <c r="L19" s="102">
        <f t="shared" si="5"/>
        <v>0</v>
      </c>
    </row>
    <row r="20" spans="1:12" ht="39.950000000000003" customHeight="1" thickBot="1" x14ac:dyDescent="0.25">
      <c r="A20" s="190"/>
      <c r="B20" s="196" t="s">
        <v>104</v>
      </c>
      <c r="C20" s="98">
        <v>1</v>
      </c>
      <c r="D20" s="65"/>
      <c r="E20" s="99"/>
      <c r="F20" s="102">
        <f>IF(E20="V",5,0)</f>
        <v>0</v>
      </c>
      <c r="G20" s="65"/>
      <c r="H20" s="99"/>
      <c r="I20" s="102">
        <f>IF(H20="V",5,0)</f>
        <v>0</v>
      </c>
      <c r="J20" s="65"/>
      <c r="K20" s="99"/>
      <c r="L20" s="102">
        <f>IF(K20="V",5,0)</f>
        <v>0</v>
      </c>
    </row>
    <row r="21" spans="1:12" ht="39.950000000000003" customHeight="1" thickBot="1" x14ac:dyDescent="0.25">
      <c r="A21" s="191"/>
      <c r="B21" s="197"/>
      <c r="C21" s="98">
        <v>2</v>
      </c>
      <c r="D21" s="80"/>
      <c r="E21" s="90"/>
      <c r="F21" s="102">
        <f>IF(E21="V",5,0)</f>
        <v>0</v>
      </c>
      <c r="G21" s="80"/>
      <c r="H21" s="90"/>
      <c r="I21" s="102">
        <f>IF(H21="V",5,0)</f>
        <v>0</v>
      </c>
      <c r="J21" s="80"/>
      <c r="K21" s="90"/>
      <c r="L21" s="102">
        <f>IF(K21="V",5,0)</f>
        <v>0</v>
      </c>
    </row>
    <row r="22" spans="1:12" ht="16.5" thickBot="1" x14ac:dyDescent="0.25">
      <c r="A22" s="166" t="s">
        <v>101</v>
      </c>
      <c r="B22" s="192"/>
      <c r="C22" s="168"/>
      <c r="D22" s="169">
        <f>SUM(F14:F21)</f>
        <v>0</v>
      </c>
      <c r="E22" s="182"/>
      <c r="F22" s="183"/>
      <c r="G22" s="169">
        <f>SUM(I14:I21)</f>
        <v>0</v>
      </c>
      <c r="H22" s="182"/>
      <c r="I22" s="183"/>
      <c r="J22" s="169">
        <f>SUM(L14:L21)</f>
        <v>0</v>
      </c>
      <c r="K22" s="182"/>
      <c r="L22" s="183"/>
    </row>
    <row r="23" spans="1:12" ht="15" thickBot="1" x14ac:dyDescent="0.25">
      <c r="B23"/>
    </row>
    <row r="24" spans="1:12" ht="18.75" x14ac:dyDescent="0.2">
      <c r="A24" s="157" t="s">
        <v>4</v>
      </c>
      <c r="B24" s="149" t="s">
        <v>5</v>
      </c>
      <c r="C24" s="14" t="s">
        <v>6</v>
      </c>
      <c r="D24" s="160">
        <v>1</v>
      </c>
      <c r="E24" s="161"/>
      <c r="F24" s="184"/>
      <c r="G24" s="160">
        <v>1</v>
      </c>
      <c r="H24" s="161"/>
      <c r="I24" s="184"/>
      <c r="J24" s="160">
        <v>1</v>
      </c>
      <c r="K24" s="161"/>
      <c r="L24" s="184"/>
    </row>
    <row r="25" spans="1:12" ht="32.25" thickBot="1" x14ac:dyDescent="0.25">
      <c r="A25" s="158"/>
      <c r="B25" s="150"/>
      <c r="C25" s="15" t="s">
        <v>7</v>
      </c>
      <c r="D25" s="163">
        <f>'תנאי סף'!D25</f>
        <v>0</v>
      </c>
      <c r="E25" s="164"/>
      <c r="F25" s="185"/>
      <c r="G25" s="163">
        <f>'תנאי סף'!E25</f>
        <v>0</v>
      </c>
      <c r="H25" s="164"/>
      <c r="I25" s="185"/>
      <c r="J25" s="163">
        <f>'תנאי סף'!F25</f>
        <v>0</v>
      </c>
      <c r="K25" s="164"/>
      <c r="L25" s="185"/>
    </row>
    <row r="26" spans="1:12" ht="63.75" thickBot="1" x14ac:dyDescent="0.25">
      <c r="A26" s="159"/>
      <c r="B26" s="150"/>
      <c r="C26" s="12" t="s">
        <v>109</v>
      </c>
      <c r="D26" s="51" t="s">
        <v>107</v>
      </c>
      <c r="E26" s="51" t="s">
        <v>108</v>
      </c>
      <c r="F26" s="113" t="s">
        <v>110</v>
      </c>
      <c r="G26" s="51" t="s">
        <v>107</v>
      </c>
      <c r="H26" s="51" t="s">
        <v>108</v>
      </c>
      <c r="I26" s="113" t="s">
        <v>110</v>
      </c>
      <c r="J26" s="51" t="s">
        <v>107</v>
      </c>
      <c r="K26" s="51" t="s">
        <v>108</v>
      </c>
      <c r="L26" s="113" t="s">
        <v>110</v>
      </c>
    </row>
    <row r="27" spans="1:12" ht="118.9" customHeight="1" thickBot="1" x14ac:dyDescent="0.25">
      <c r="A27" s="179" t="s">
        <v>79</v>
      </c>
      <c r="B27" s="114" t="s">
        <v>121</v>
      </c>
      <c r="C27" s="104" t="s">
        <v>106</v>
      </c>
      <c r="D27" s="106"/>
      <c r="E27" s="107"/>
      <c r="F27" s="108"/>
      <c r="G27" s="106"/>
      <c r="H27" s="107"/>
      <c r="I27" s="108"/>
      <c r="J27" s="106"/>
      <c r="K27" s="107"/>
      <c r="L27" s="108"/>
    </row>
    <row r="28" spans="1:12" ht="75" customHeight="1" x14ac:dyDescent="0.2">
      <c r="A28" s="180"/>
      <c r="B28" s="82" t="s">
        <v>87</v>
      </c>
      <c r="C28" s="110">
        <v>0.3</v>
      </c>
      <c r="D28" s="11"/>
      <c r="E28" s="105"/>
      <c r="F28" s="115">
        <f>(D28+E28)/2</f>
        <v>0</v>
      </c>
      <c r="G28" s="11"/>
      <c r="H28" s="105"/>
      <c r="I28" s="115">
        <f>(G28+H28)/2</f>
        <v>0</v>
      </c>
      <c r="J28" s="11"/>
      <c r="K28" s="105"/>
      <c r="L28" s="115">
        <f>(J28+K28)/2</f>
        <v>0</v>
      </c>
    </row>
    <row r="29" spans="1:12" ht="39.950000000000003" customHeight="1" x14ac:dyDescent="0.2">
      <c r="A29" s="180"/>
      <c r="B29" s="83" t="s">
        <v>88</v>
      </c>
      <c r="C29" s="111">
        <v>0.2</v>
      </c>
      <c r="D29" s="7"/>
      <c r="E29" s="96"/>
      <c r="F29" s="115">
        <f t="shared" ref="F29:F32" si="6">(D29+E29)/2</f>
        <v>0</v>
      </c>
      <c r="G29" s="7"/>
      <c r="H29" s="96"/>
      <c r="I29" s="115">
        <f t="shared" ref="I29:I32" si="7">(G29+H29)/2</f>
        <v>0</v>
      </c>
      <c r="J29" s="7"/>
      <c r="K29" s="96"/>
      <c r="L29" s="115">
        <f t="shared" ref="L29:L32" si="8">(J29+K29)/2</f>
        <v>0</v>
      </c>
    </row>
    <row r="30" spans="1:12" ht="39.950000000000003" customHeight="1" x14ac:dyDescent="0.2">
      <c r="A30" s="180"/>
      <c r="B30" s="83" t="s">
        <v>89</v>
      </c>
      <c r="C30" s="111">
        <v>0.2</v>
      </c>
      <c r="D30" s="7"/>
      <c r="E30" s="96"/>
      <c r="F30" s="115">
        <f t="shared" si="6"/>
        <v>0</v>
      </c>
      <c r="G30" s="7"/>
      <c r="H30" s="96"/>
      <c r="I30" s="115">
        <f t="shared" si="7"/>
        <v>0</v>
      </c>
      <c r="J30" s="7"/>
      <c r="K30" s="96"/>
      <c r="L30" s="115">
        <f t="shared" si="8"/>
        <v>0</v>
      </c>
    </row>
    <row r="31" spans="1:12" ht="39.950000000000003" customHeight="1" x14ac:dyDescent="0.2">
      <c r="A31" s="180"/>
      <c r="B31" s="83" t="s">
        <v>90</v>
      </c>
      <c r="C31" s="111">
        <v>0.2</v>
      </c>
      <c r="D31" s="7"/>
      <c r="E31" s="96"/>
      <c r="F31" s="115">
        <f t="shared" si="6"/>
        <v>0</v>
      </c>
      <c r="G31" s="7"/>
      <c r="H31" s="96"/>
      <c r="I31" s="115">
        <f t="shared" si="7"/>
        <v>0</v>
      </c>
      <c r="J31" s="7"/>
      <c r="K31" s="96"/>
      <c r="L31" s="115">
        <f t="shared" si="8"/>
        <v>0</v>
      </c>
    </row>
    <row r="32" spans="1:12" ht="39.950000000000003" customHeight="1" thickBot="1" x14ac:dyDescent="0.25">
      <c r="A32" s="181"/>
      <c r="B32" s="84" t="s">
        <v>91</v>
      </c>
      <c r="C32" s="112">
        <v>0.1</v>
      </c>
      <c r="D32" s="80"/>
      <c r="E32" s="97"/>
      <c r="F32" s="116">
        <f t="shared" si="6"/>
        <v>0</v>
      </c>
      <c r="G32" s="80"/>
      <c r="H32" s="97"/>
      <c r="I32" s="116">
        <f t="shared" si="7"/>
        <v>0</v>
      </c>
      <c r="J32" s="80"/>
      <c r="K32" s="97"/>
      <c r="L32" s="116">
        <f t="shared" si="8"/>
        <v>0</v>
      </c>
    </row>
    <row r="33" spans="2:2" x14ac:dyDescent="0.2">
      <c r="B33"/>
    </row>
    <row r="34" spans="2:2" x14ac:dyDescent="0.2">
      <c r="B34"/>
    </row>
    <row r="35" spans="2:2" x14ac:dyDescent="0.2">
      <c r="B35"/>
    </row>
    <row r="36" spans="2:2" x14ac:dyDescent="0.2">
      <c r="B36"/>
    </row>
    <row r="37" spans="2:2" x14ac:dyDescent="0.2">
      <c r="B37"/>
    </row>
  </sheetData>
  <mergeCells count="39">
    <mergeCell ref="G25:I25"/>
    <mergeCell ref="J25:L25"/>
    <mergeCell ref="A24:A26"/>
    <mergeCell ref="B24:B26"/>
    <mergeCell ref="D24:F24"/>
    <mergeCell ref="G24:I24"/>
    <mergeCell ref="J24:L24"/>
    <mergeCell ref="D25:F25"/>
    <mergeCell ref="A27:A32"/>
    <mergeCell ref="G22:I22"/>
    <mergeCell ref="J11:L11"/>
    <mergeCell ref="J12:L12"/>
    <mergeCell ref="J22:L22"/>
    <mergeCell ref="C14:L14"/>
    <mergeCell ref="A14:A21"/>
    <mergeCell ref="A22:C22"/>
    <mergeCell ref="B15:B19"/>
    <mergeCell ref="B20:B21"/>
    <mergeCell ref="D22:F22"/>
    <mergeCell ref="D11:F11"/>
    <mergeCell ref="D12:F12"/>
    <mergeCell ref="G11:I11"/>
    <mergeCell ref="G12:I12"/>
    <mergeCell ref="A11:A13"/>
    <mergeCell ref="H1:K1"/>
    <mergeCell ref="H2:K2"/>
    <mergeCell ref="L1:O1"/>
    <mergeCell ref="L2:O2"/>
    <mergeCell ref="A9:C9"/>
    <mergeCell ref="D9:G9"/>
    <mergeCell ref="H9:K9"/>
    <mergeCell ref="L9:O9"/>
    <mergeCell ref="A4:A8"/>
    <mergeCell ref="B4:B8"/>
    <mergeCell ref="B11:B13"/>
    <mergeCell ref="A1:A3"/>
    <mergeCell ref="B1:B3"/>
    <mergeCell ref="D1:G1"/>
    <mergeCell ref="D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rightToLeft="1" zoomScale="80" zoomScaleNormal="80" workbookViewId="0">
      <pane xSplit="1" topLeftCell="B1" activePane="topRight" state="frozen"/>
      <selection pane="topRight" sqref="A1:A3"/>
    </sheetView>
  </sheetViews>
  <sheetFormatPr defaultRowHeight="14.25" x14ac:dyDescent="0.2"/>
  <cols>
    <col min="1" max="1" width="33.125" customWidth="1"/>
    <col min="2" max="2" width="10.625" customWidth="1"/>
    <col min="3" max="3" width="7.875" customWidth="1"/>
    <col min="4" max="4" width="30.625" customWidth="1"/>
    <col min="6" max="6" width="40.625" customWidth="1"/>
    <col min="8" max="8" width="30.625" customWidth="1"/>
  </cols>
  <sheetData>
    <row r="1" spans="1:8" ht="19.5" thickBot="1" x14ac:dyDescent="0.25">
      <c r="A1" s="198"/>
      <c r="B1" s="43" t="s">
        <v>6</v>
      </c>
      <c r="C1" s="160">
        <v>1</v>
      </c>
      <c r="D1" s="184"/>
      <c r="E1" s="152">
        <v>2</v>
      </c>
      <c r="F1" s="153"/>
      <c r="G1" s="152">
        <v>3</v>
      </c>
      <c r="H1" s="153"/>
    </row>
    <row r="2" spans="1:8" ht="38.25" thickBot="1" x14ac:dyDescent="0.25">
      <c r="A2" s="199"/>
      <c r="B2" s="43" t="s">
        <v>7</v>
      </c>
      <c r="C2" s="203">
        <f>'תנאי סף'!D2</f>
        <v>0</v>
      </c>
      <c r="D2" s="204"/>
      <c r="E2" s="203">
        <f>'תנאי סף'!E2</f>
        <v>0</v>
      </c>
      <c r="F2" s="204"/>
      <c r="G2" s="203">
        <f>'תנאי סף'!F2</f>
        <v>0</v>
      </c>
      <c r="H2" s="204"/>
    </row>
    <row r="3" spans="1:8" ht="38.25" thickBot="1" x14ac:dyDescent="0.25">
      <c r="A3" s="200"/>
      <c r="B3" s="43" t="s">
        <v>76</v>
      </c>
      <c r="C3" s="201">
        <f>'תנאי סף'!D4</f>
        <v>0</v>
      </c>
      <c r="D3" s="202"/>
      <c r="E3" s="201">
        <f>'תנאי סף'!E4</f>
        <v>0</v>
      </c>
      <c r="F3" s="202"/>
      <c r="G3" s="201">
        <f>'תנאי סף'!F4</f>
        <v>0</v>
      </c>
      <c r="H3" s="202"/>
    </row>
    <row r="4" spans="1:8" ht="32.25" thickBot="1" x14ac:dyDescent="0.25">
      <c r="A4" s="42" t="s">
        <v>27</v>
      </c>
      <c r="B4" s="44" t="s">
        <v>26</v>
      </c>
      <c r="C4" s="6" t="s">
        <v>22</v>
      </c>
      <c r="D4" s="45" t="s">
        <v>23</v>
      </c>
      <c r="E4" s="6" t="s">
        <v>22</v>
      </c>
      <c r="F4" s="45" t="s">
        <v>23</v>
      </c>
      <c r="G4" s="6" t="s">
        <v>22</v>
      </c>
      <c r="H4" s="45" t="s">
        <v>23</v>
      </c>
    </row>
    <row r="5" spans="1:8" ht="16.5" thickBot="1" x14ac:dyDescent="0.25">
      <c r="A5" s="42" t="s">
        <v>112</v>
      </c>
      <c r="B5" s="44">
        <v>0.05</v>
      </c>
      <c r="C5" s="40"/>
      <c r="D5" s="47"/>
      <c r="E5" s="40"/>
      <c r="F5" s="47"/>
      <c r="G5" s="40"/>
      <c r="H5" s="47"/>
    </row>
    <row r="6" spans="1:8" ht="16.5" thickBot="1" x14ac:dyDescent="0.25">
      <c r="A6" s="50" t="s">
        <v>113</v>
      </c>
      <c r="B6" s="44">
        <v>0.15</v>
      </c>
      <c r="C6" s="40"/>
      <c r="D6" s="47"/>
      <c r="E6" s="40"/>
      <c r="F6" s="47"/>
      <c r="G6" s="40"/>
      <c r="H6" s="47"/>
    </row>
    <row r="7" spans="1:8" ht="16.5" thickBot="1" x14ac:dyDescent="0.25">
      <c r="A7" s="50" t="s">
        <v>114</v>
      </c>
      <c r="B7" s="44">
        <v>0.3</v>
      </c>
      <c r="C7" s="40"/>
      <c r="D7" s="47"/>
      <c r="E7" s="40"/>
      <c r="F7" s="47"/>
      <c r="G7" s="40"/>
      <c r="H7" s="47"/>
    </row>
    <row r="8" spans="1:8" ht="32.25" thickBot="1" x14ac:dyDescent="0.25">
      <c r="A8" s="42" t="s">
        <v>115</v>
      </c>
      <c r="B8" s="44">
        <v>0.4</v>
      </c>
      <c r="C8" s="40"/>
      <c r="D8" s="47"/>
      <c r="E8" s="40"/>
      <c r="F8" s="47"/>
      <c r="G8" s="40"/>
      <c r="H8" s="47"/>
    </row>
    <row r="9" spans="1:8" ht="16.5" thickBot="1" x14ac:dyDescent="0.25">
      <c r="A9" s="12" t="s">
        <v>116</v>
      </c>
      <c r="B9" s="44">
        <v>0.1</v>
      </c>
      <c r="C9" s="40"/>
      <c r="D9" s="47"/>
      <c r="E9" s="40"/>
      <c r="F9" s="47"/>
      <c r="G9" s="40"/>
      <c r="H9" s="47"/>
    </row>
    <row r="10" spans="1:8" ht="39" customHeight="1" thickBot="1" x14ac:dyDescent="0.25">
      <c r="A10" s="41" t="s">
        <v>24</v>
      </c>
      <c r="B10" s="44">
        <f>SUM(B5:B9)</f>
        <v>1</v>
      </c>
      <c r="C10" s="205">
        <f>SUMPRODUCT(C5:C9,$B5:$B9)</f>
        <v>0</v>
      </c>
      <c r="D10" s="206"/>
      <c r="E10" s="205">
        <f>SUMPRODUCT(E5:E9,$B5:$B9)</f>
        <v>0</v>
      </c>
      <c r="F10" s="206"/>
      <c r="G10" s="205">
        <f>SUMPRODUCT(G5:G9,$B5:$B9)</f>
        <v>0</v>
      </c>
      <c r="H10" s="206"/>
    </row>
  </sheetData>
  <mergeCells count="13">
    <mergeCell ref="C10:D10"/>
    <mergeCell ref="E10:F10"/>
    <mergeCell ref="G10:H10"/>
    <mergeCell ref="C1:D1"/>
    <mergeCell ref="E1:F1"/>
    <mergeCell ref="G1:H1"/>
    <mergeCell ref="A1:A3"/>
    <mergeCell ref="C3:D3"/>
    <mergeCell ref="E3:F3"/>
    <mergeCell ref="G3:H3"/>
    <mergeCell ref="C2:D2"/>
    <mergeCell ref="E2:F2"/>
    <mergeCell ref="G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5</vt:i4>
      </vt:variant>
      <vt:variant>
        <vt:lpstr>טווחים בעלי שם</vt:lpstr>
      </vt:variant>
      <vt:variant>
        <vt:i4>10</vt:i4>
      </vt:variant>
    </vt:vector>
  </HeadingPairs>
  <TitlesOfParts>
    <vt:vector size="15" baseType="lpstr">
      <vt:lpstr>תנאי סף</vt:lpstr>
      <vt:lpstr>איכות - כולל ראיון</vt:lpstr>
      <vt:lpstr>איכות - ללא ראיון</vt:lpstr>
      <vt:lpstr>איכות - מפורט</vt:lpstr>
      <vt:lpstr>איכות - ראיון</vt:lpstr>
      <vt:lpstr>'תנאי סף'!_Ref179538436</vt:lpstr>
      <vt:lpstr>'תנאי סף'!_Ref279400663</vt:lpstr>
      <vt:lpstr>'תנאי סף'!_Ref297228419</vt:lpstr>
      <vt:lpstr>'תנאי סף'!_Ref297537502</vt:lpstr>
      <vt:lpstr>'תנאי סף'!_Ref370930661</vt:lpstr>
      <vt:lpstr>'תנאי סף'!_Ref373241086</vt:lpstr>
      <vt:lpstr>'תנאי סף'!_Ref386472705</vt:lpstr>
      <vt:lpstr>'תנאי סף'!_Ref397199965</vt:lpstr>
      <vt:lpstr>'תנאי סף'!_Ref501552509</vt:lpstr>
      <vt:lpstr>'תנאי סף'!_Ref530050792</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Ronit Aflalo</cp:lastModifiedBy>
  <dcterms:created xsi:type="dcterms:W3CDTF">2012-09-13T08:40:43Z</dcterms:created>
  <dcterms:modified xsi:type="dcterms:W3CDTF">2019-02-20T09:25:49Z</dcterms:modified>
</cp:coreProperties>
</file>